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980" windowHeight="873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Организации">[1]Рабочая!$A$1:$A$2</definedName>
  </definedNames>
  <calcPr calcId="145621" refMode="R1C1"/>
</workbook>
</file>

<file path=xl/calcChain.xml><?xml version="1.0" encoding="utf-8"?>
<calcChain xmlns="http://schemas.openxmlformats.org/spreadsheetml/2006/main">
  <c r="A194" i="1" l="1"/>
  <c r="A193" i="1"/>
  <c r="E192" i="1"/>
  <c r="E191" i="1"/>
  <c r="E189" i="1"/>
  <c r="E167" i="1"/>
  <c r="E161" i="1"/>
  <c r="E151" i="1"/>
  <c r="E135" i="1"/>
  <c r="E130" i="1"/>
  <c r="E128" i="1"/>
  <c r="E129" i="1"/>
  <c r="E126" i="1"/>
  <c r="E116" i="1"/>
  <c r="E107" i="1"/>
  <c r="E89" i="1"/>
  <c r="E57" i="1"/>
  <c r="E56" i="1"/>
  <c r="E52" i="1"/>
  <c r="E46" i="1"/>
  <c r="E41" i="1"/>
  <c r="E37" i="1"/>
  <c r="E34" i="1"/>
  <c r="E33" i="1"/>
  <c r="E32" i="1"/>
  <c r="E29" i="1"/>
  <c r="E26" i="1"/>
  <c r="E25" i="1"/>
  <c r="E19" i="1"/>
  <c r="A15" i="1" l="1"/>
  <c r="A16" i="1" s="1"/>
  <c r="A17" i="1" s="1"/>
  <c r="A18" i="1" s="1"/>
  <c r="A19" i="1" s="1"/>
  <c r="E13" i="1"/>
  <c r="A20" i="1" l="1"/>
  <c r="A21" i="1" s="1"/>
  <c r="A22" i="1" s="1"/>
  <c r="A23" i="1" s="1"/>
  <c r="A24" i="1" s="1"/>
  <c r="A25" i="1" s="1"/>
  <c r="A26" i="1" l="1"/>
  <c r="A27" i="1" s="1"/>
  <c r="A28" i="1" s="1"/>
  <c r="A29" i="1" s="1"/>
  <c r="A30" i="1" l="1"/>
  <c r="A31" i="1" s="1"/>
  <c r="A32" i="1" s="1"/>
  <c r="A33" i="1" s="1"/>
  <c r="A34" i="1" l="1"/>
  <c r="A35" i="1" s="1"/>
  <c r="A36" i="1" s="1"/>
  <c r="A37" i="1" s="1"/>
  <c r="A38" i="1" l="1"/>
  <c r="A39" i="1" s="1"/>
  <c r="A40" i="1" s="1"/>
  <c r="A41" i="1" s="1"/>
  <c r="A42" i="1" l="1"/>
  <c r="A43" i="1" s="1"/>
  <c r="A44" i="1" s="1"/>
  <c r="A45" i="1" s="1"/>
  <c r="A46" i="1" s="1"/>
  <c r="A47" i="1" l="1"/>
  <c r="A48" i="1" s="1"/>
  <c r="A49" i="1" s="1"/>
  <c r="A50" i="1" s="1"/>
  <c r="A51" i="1" s="1"/>
  <c r="A52" i="1" s="1"/>
  <c r="A53" i="1" l="1"/>
  <c r="A54" i="1" s="1"/>
  <c r="A55" i="1" s="1"/>
  <c r="A56" i="1" s="1"/>
  <c r="A57" i="1" l="1"/>
  <c r="A58" i="1" s="1"/>
  <c r="A59" i="1" s="1"/>
  <c r="A60" i="1" s="1"/>
  <c r="A61" i="1" s="1"/>
  <c r="A62" i="1" s="1"/>
  <c r="A63" i="1" l="1"/>
  <c r="A64" i="1" s="1"/>
  <c r="A65" i="1" s="1"/>
  <c r="A66" i="1" l="1"/>
  <c r="A67" i="1" s="1"/>
  <c r="A68" i="1" s="1"/>
  <c r="A69" i="1" l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l="1"/>
  <c r="A86" i="1" s="1"/>
  <c r="A87" i="1" s="1"/>
  <c r="A88" i="1" s="1"/>
  <c r="A89" i="1" s="1"/>
  <c r="A90" i="1" s="1"/>
  <c r="A91" i="1" l="1"/>
  <c r="A92" i="1" s="1"/>
  <c r="A93" i="1" l="1"/>
  <c r="A94" i="1" s="1"/>
  <c r="A95" i="1" s="1"/>
  <c r="A96" i="1" s="1"/>
  <c r="A97" i="1" s="1"/>
  <c r="A98" i="1" s="1"/>
  <c r="A99" i="1" l="1"/>
  <c r="A100" i="1" s="1"/>
  <c r="A101" i="1" s="1"/>
  <c r="A102" i="1" s="1"/>
  <c r="A103" i="1" s="1"/>
  <c r="A104" i="1" s="1"/>
  <c r="A105" i="1" s="1"/>
  <c r="A106" i="1" s="1"/>
  <c r="A107" i="1" s="1"/>
  <c r="A108" i="1" s="1"/>
  <c r="A109" i="1" l="1"/>
  <c r="A110" i="1" s="1"/>
  <c r="A111" i="1" s="1"/>
  <c r="A112" i="1" s="1"/>
  <c r="A113" i="1" s="1"/>
  <c r="A114" i="1" s="1"/>
  <c r="A115" i="1" s="1"/>
  <c r="A116" i="1" s="1"/>
  <c r="A117" i="1" s="1"/>
  <c r="A118" i="1" l="1"/>
  <c r="A119" i="1" s="1"/>
  <c r="A120" i="1" s="1"/>
  <c r="A121" i="1" l="1"/>
  <c r="A122" i="1" s="1"/>
  <c r="A123" i="1" s="1"/>
  <c r="A124" i="1" s="1"/>
  <c r="A125" i="1" s="1"/>
  <c r="A126" i="1" l="1"/>
  <c r="A127" i="1" s="1"/>
  <c r="A128" i="1" s="1"/>
  <c r="A129" i="1" s="1"/>
  <c r="A130" i="1" l="1"/>
  <c r="A131" i="1" s="1"/>
  <c r="A132" i="1" s="1"/>
  <c r="A133" i="1" s="1"/>
  <c r="A134" i="1" s="1"/>
  <c r="A135" i="1" s="1"/>
  <c r="A136" i="1" l="1"/>
  <c r="A137" i="1" s="1"/>
  <c r="A138" i="1" s="1"/>
  <c r="A139" i="1" s="1"/>
  <c r="A140" i="1" l="1"/>
  <c r="A141" i="1" s="1"/>
  <c r="A142" i="1" s="1"/>
  <c r="A143" i="1" s="1"/>
  <c r="A144" i="1" s="1"/>
  <c r="A145" i="1" s="1"/>
  <c r="A146" i="1" s="1"/>
  <c r="A147" i="1" s="1"/>
  <c r="A148" i="1" s="1"/>
  <c r="A149" i="1" l="1"/>
  <c r="A150" i="1" s="1"/>
  <c r="A151" i="1" s="1"/>
  <c r="A152" i="1" l="1"/>
  <c r="A153" i="1" s="1"/>
  <c r="A154" i="1" s="1"/>
  <c r="A155" i="1" s="1"/>
  <c r="A156" i="1" l="1"/>
  <c r="A157" i="1" s="1"/>
  <c r="A158" i="1" s="1"/>
  <c r="A159" i="1" s="1"/>
  <c r="A160" i="1" l="1"/>
  <c r="A161" i="1" s="1"/>
  <c r="A162" i="1" l="1"/>
  <c r="A163" i="1" s="1"/>
  <c r="A164" i="1" s="1"/>
  <c r="A165" i="1" s="1"/>
  <c r="A166" i="1" s="1"/>
  <c r="A167" i="1" l="1"/>
  <c r="A168" i="1" s="1"/>
  <c r="A169" i="1" l="1"/>
  <c r="A170" i="1" s="1"/>
  <c r="A171" i="1" s="1"/>
  <c r="A172" i="1" s="1"/>
  <c r="A173" i="1" s="1"/>
  <c r="A174" i="1" s="1"/>
  <c r="A175" i="1" s="1"/>
  <c r="A176" i="1" s="1"/>
  <c r="A177" i="1" l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l="1"/>
  <c r="A189" i="1" s="1"/>
  <c r="A190" i="1" s="1"/>
  <c r="A191" i="1" l="1"/>
  <c r="A192" i="1" s="1"/>
</calcChain>
</file>

<file path=xl/sharedStrings.xml><?xml version="1.0" encoding="utf-8"?>
<sst xmlns="http://schemas.openxmlformats.org/spreadsheetml/2006/main" count="387" uniqueCount="182">
  <si>
    <t>№ п/п</t>
  </si>
  <si>
    <t>Наименование заемщика</t>
  </si>
  <si>
    <t>ИНН заемщика</t>
  </si>
  <si>
    <t>Направление  использования кредита (растениеводство; животноводство; молочное скотоводство; переработка продукции растениеводства и животноводства)</t>
  </si>
  <si>
    <t>Итого:</t>
  </si>
  <si>
    <t>в Прогнозе</t>
  </si>
  <si>
    <t>СПК "Нива"</t>
  </si>
  <si>
    <t>(01.10) Растениеводство</t>
  </si>
  <si>
    <t>ООО "СХП "Родина"</t>
  </si>
  <si>
    <t>4301002305</t>
  </si>
  <si>
    <t>ООО "СХП "Виктория"</t>
  </si>
  <si>
    <t>430100005933</t>
  </si>
  <si>
    <t>ОАО "Агрофирма "Гордино"</t>
  </si>
  <si>
    <t>СХПК им.Кирова</t>
  </si>
  <si>
    <t>СПК "Восход"</t>
  </si>
  <si>
    <t>СПК колхоз "Луч"</t>
  </si>
  <si>
    <t>СПК "Быданово"</t>
  </si>
  <si>
    <t>ООО "Суворовское"</t>
  </si>
  <si>
    <t>(01.40) Молочное скотоводство</t>
  </si>
  <si>
    <t>Индивидуальный предприниматель глава крестьянского (фермерского) хозяйства Кутявин Павел Владимирович</t>
  </si>
  <si>
    <t>Общество с органиченной ответственностью "Богородский молочный завод"</t>
  </si>
  <si>
    <t>ЗАО "Агрофирма Среднеивкино"</t>
  </si>
  <si>
    <t>ИП ГКФХ Окунев Александр Николаевич</t>
  </si>
  <si>
    <t>430600743752</t>
  </si>
  <si>
    <t>ООО "СХП "Пунгино"</t>
  </si>
  <si>
    <t>СПК "Звезда"</t>
  </si>
  <si>
    <t>ООО "СХП "Угор"</t>
  </si>
  <si>
    <t>ООО "Согласие-2"</t>
  </si>
  <si>
    <t>ООО "АПК"Союз"</t>
  </si>
  <si>
    <t>ООО "Русь"</t>
  </si>
  <si>
    <t>ОАО "Вятско-Полянская птицефабрика"</t>
  </si>
  <si>
    <t>(01.20п) Птицеводство</t>
  </si>
  <si>
    <t>СПК-колхоз "Коммунизм"</t>
  </si>
  <si>
    <t>АО племзавод "Соколовка"</t>
  </si>
  <si>
    <t>ООО "Зуевское любимое"</t>
  </si>
  <si>
    <t>ООО "Агрофирма "Мухино"</t>
  </si>
  <si>
    <t>СПК ПЗ "Новый"</t>
  </si>
  <si>
    <t>СПК-колхоз «Заря»</t>
  </si>
  <si>
    <t>ООО «Вихаревский»</t>
  </si>
  <si>
    <t>СХА (колхоз)  «Надежда»</t>
  </si>
  <si>
    <t>431000540897</t>
  </si>
  <si>
    <t>431000978610</t>
  </si>
  <si>
    <t>ООО "Апис  меллифера"</t>
  </si>
  <si>
    <t>4310033980</t>
  </si>
  <si>
    <t>(01.30) Переработка продукции растениеводства и животноводства</t>
  </si>
  <si>
    <t>ООО "Агрофирма "Кстинино"</t>
  </si>
  <si>
    <t>Индивидуальный предприниматель Кашин Антон Борисович</t>
  </si>
  <si>
    <t>431202471131</t>
  </si>
  <si>
    <t>ООО СХП «Овощевод»</t>
  </si>
  <si>
    <t>ООО «Агрофирма «Чуваши»</t>
  </si>
  <si>
    <t>СПК «Конып»</t>
  </si>
  <si>
    <t>ООО СХП «Поломское»</t>
  </si>
  <si>
    <t>ООО «Вятская рожь»</t>
  </si>
  <si>
    <t>АО «Кирово-Чепецкий хлебокомбинат»</t>
  </si>
  <si>
    <t>ООО «Кировская молочная компания»</t>
  </si>
  <si>
    <t>ОАО "Янтарь"</t>
  </si>
  <si>
    <t>ИП глава К(Ф)Х Савков Никита Валерьевич</t>
  </si>
  <si>
    <t>4313003258705</t>
  </si>
  <si>
    <t>СПК колхоз "Искра"</t>
  </si>
  <si>
    <t>ООО Агрофирма "Колхоз "Путь Ленина"</t>
  </si>
  <si>
    <t>СПК колхоз "Колос"</t>
  </si>
  <si>
    <t>СПК "Красное Знамя"</t>
  </si>
  <si>
    <t>СПК племзавод "Красный Октябрь"</t>
  </si>
  <si>
    <t>ЗАО племзавод "Октябрьский"</t>
  </si>
  <si>
    <t>СПК «Знамя Ленина»</t>
  </si>
  <si>
    <t>ООО "Верхобыстрица"</t>
  </si>
  <si>
    <t>ОАО "Вожгальский маслосырзавод"</t>
  </si>
  <si>
    <t>СПК "Березниковский"</t>
  </si>
  <si>
    <t>КФХ "Лада"</t>
  </si>
  <si>
    <t>КФХ "Надежда"</t>
  </si>
  <si>
    <t>ООО "Лебяжское"</t>
  </si>
  <si>
    <t>КФХ "Исток"</t>
  </si>
  <si>
    <t>ООО Агрофирма "Савали"</t>
  </si>
  <si>
    <t>СПК СА (колхоз) "Гигант"</t>
  </si>
  <si>
    <t>ООО "Заря"</t>
  </si>
  <si>
    <t>ООО "Труд"</t>
  </si>
  <si>
    <t>ООО "Кюри"</t>
  </si>
  <si>
    <t>СПК СХА (колхоз) имени Мичурина</t>
  </si>
  <si>
    <t>ООО Агрофирма "Малмыж"</t>
  </si>
  <si>
    <t>СПК СА колхоз "Зерновой"</t>
  </si>
  <si>
    <t>ООО "Природа-Агро"</t>
  </si>
  <si>
    <t>АО "Агрофирма "Немский"</t>
  </si>
  <si>
    <t>ООО "Майский"</t>
  </si>
  <si>
    <t>ООО "Шварихинский"</t>
  </si>
  <si>
    <t>СХА(колхоз) "Восход"</t>
  </si>
  <si>
    <t>ООО "Омутнинское рыбное хозяйство"</t>
  </si>
  <si>
    <t>(01.20) Животноводство</t>
  </si>
  <si>
    <t>ООО «Агрофирма Коршик»</t>
  </si>
  <si>
    <t>СХПК имени Кирова</t>
  </si>
  <si>
    <t>ООО «АГРОХОЛДИНГ УСОВЫ»</t>
  </si>
  <si>
    <t>СПК племзавод "Гарский"</t>
  </si>
  <si>
    <t>ООО "СХП "Дружба"</t>
  </si>
  <si>
    <t>ООО "Агрофирма "Адышево"</t>
  </si>
  <si>
    <t>СПК "Пустоши"</t>
  </si>
  <si>
    <t>ООО Агрофирма "Пригородная"</t>
  </si>
  <si>
    <t>СХ ЗАО "Тохтинское"</t>
  </si>
  <si>
    <t>ООО Агрофирма "Новый путь"</t>
  </si>
  <si>
    <t>ООО Агрофирма "Чудиновская"</t>
  </si>
  <si>
    <t>ООО "Кленовицкое"</t>
  </si>
  <si>
    <t>СХПК СА (колхоз) "Ошаевский"</t>
  </si>
  <si>
    <t>АО "Ахмановское"</t>
  </si>
  <si>
    <t>СПК-колхоз "Ленинец"</t>
  </si>
  <si>
    <t>АО " Лактис"</t>
  </si>
  <si>
    <t>СХПК(колхоз) "Заозерский"</t>
  </si>
  <si>
    <t>ОАО "Санчурский маслозавод"</t>
  </si>
  <si>
    <t>ООО "АПК "Мечта"</t>
  </si>
  <si>
    <t>ООО "Рассвет"</t>
  </si>
  <si>
    <t>4327003230</t>
  </si>
  <si>
    <t>ООО "18 Марта"</t>
  </si>
  <si>
    <t>СПК "Красная Талица"</t>
  </si>
  <si>
    <t>ООО "Зверохозяйство "Вятка"</t>
  </si>
  <si>
    <t>СПК "Корюгино"</t>
  </si>
  <si>
    <t>СПК СХА (колхоз) "Лекминский"</t>
  </si>
  <si>
    <t>ООО «Агрофирма «Бобино-М»</t>
  </si>
  <si>
    <t>ООО "Агрофирма Надежда"</t>
  </si>
  <si>
    <t>АО "Русь"</t>
  </si>
  <si>
    <t>4330005244</t>
  </si>
  <si>
    <t>АО "Прогресс"</t>
  </si>
  <si>
    <t>4330005886</t>
  </si>
  <si>
    <t>АО «Прогресс»</t>
  </si>
  <si>
    <t>ООО "Советская агрофирма"</t>
  </si>
  <si>
    <t>АО "Советскхлебопродукт"</t>
  </si>
  <si>
    <t>ООО "АгроХолдинг"</t>
  </si>
  <si>
    <t>АО "Мокинсоке"</t>
  </si>
  <si>
    <t>АО "Мокинское"</t>
  </si>
  <si>
    <t>СПК колхоз "Большевик"</t>
  </si>
  <si>
    <t>ООО "Сунский"</t>
  </si>
  <si>
    <t>СПК колхоз «Плельский»</t>
  </si>
  <si>
    <t>ООО  "Курчумское"</t>
  </si>
  <si>
    <t>СПК колхоз "Новый"</t>
  </si>
  <si>
    <t>ООО "СХП "Колос"</t>
  </si>
  <si>
    <t>СПК колхоз "Русь"</t>
  </si>
  <si>
    <t>ИП глава КФХ Клепцов Владимир Александрович</t>
  </si>
  <si>
    <t>.433200157205</t>
  </si>
  <si>
    <t>СПК "Земледелец"</t>
  </si>
  <si>
    <t>ООО "СХП "Елгань"</t>
  </si>
  <si>
    <t>ООО имени Кирова</t>
  </si>
  <si>
    <t>ООО "Пригородное"</t>
  </si>
  <si>
    <t>ООО "Дружба"</t>
  </si>
  <si>
    <t>ООО "Андреевское"</t>
  </si>
  <si>
    <t>ООО "Надежда-Хлеб-НА"</t>
  </si>
  <si>
    <t>СПК (колхоз) имени Коминтерна</t>
  </si>
  <si>
    <t>ООО "Уржум-Агро"</t>
  </si>
  <si>
    <t>ООО Агрофирма "Строитель"</t>
  </si>
  <si>
    <t>ООО "СПП "Верхосунское"</t>
  </si>
  <si>
    <t>СПК - колхоз имени Ленина</t>
  </si>
  <si>
    <t>ООО "Фаленки Агро"</t>
  </si>
  <si>
    <t>433500905099</t>
  </si>
  <si>
    <t>АО имени Кирова</t>
  </si>
  <si>
    <t>СПК колхоз "Поломский"</t>
  </si>
  <si>
    <t>ООО "АГРОС"</t>
  </si>
  <si>
    <t>ООО "СХП "Высокогорский"</t>
  </si>
  <si>
    <t>ООО "АПК "Архангельское"</t>
  </si>
  <si>
    <t>ООО "СХП "Верный путь"</t>
  </si>
  <si>
    <t>4337005148</t>
  </si>
  <si>
    <t>ООО "Хлеб"</t>
  </si>
  <si>
    <t>ООО "Агрофирма Подгорцы"</t>
  </si>
  <si>
    <t>ООО "Новомедянское"</t>
  </si>
  <si>
    <t>433902567114</t>
  </si>
  <si>
    <t>ООО "Агропромресурс"</t>
  </si>
  <si>
    <t>ООО "Кондитер"</t>
  </si>
  <si>
    <t>ООО "Возрождение"</t>
  </si>
  <si>
    <t>ООО "Восход"</t>
  </si>
  <si>
    <t>АО "Булочно-кондитерский комбинат"</t>
  </si>
  <si>
    <t>АО "Агрофирма "Дороничи"</t>
  </si>
  <si>
    <t>АО "Актион-Агро"</t>
  </si>
  <si>
    <t>АО "Агрокомбинат племзавод "Красногорский"</t>
  </si>
  <si>
    <t>ЗАО "Кировский молочный комбинат"</t>
  </si>
  <si>
    <t>ЗАО "Заречье"</t>
  </si>
  <si>
    <t>АО "Ижевское"</t>
  </si>
  <si>
    <t>ИП глава К(Ф)Х Ефремов Александр Юрьевич</t>
  </si>
  <si>
    <t>Сумма кредита, рублей</t>
  </si>
  <si>
    <t>Информация о потенциальных заемщиках, подавших заявки на льготные краткосрочный кредиты в план льготного кредитования на 2022 год</t>
  </si>
  <si>
    <t>ИП Глава крестьянского (фермерского) хозяйства Годжаев Газанфар Тахмаз-оглы</t>
  </si>
  <si>
    <t>ИП глава КФХ Мельников Анатолий Юрьевич</t>
  </si>
  <si>
    <t>ИП глава КФХ Щекалев  Сергей Леонидович</t>
  </si>
  <si>
    <t>ИП глава КФХ Русаков Сергей Вениаминович</t>
  </si>
  <si>
    <t>ИП -глава КФХ Казаков Игорь Николаевич</t>
  </si>
  <si>
    <t>ИП -глава КФХ Шестаков  Владимир Николаевич</t>
  </si>
  <si>
    <t>Крестьянское (фермерское) хозяйство Лукоянова  Юрия Витальевича</t>
  </si>
  <si>
    <t>ИП -глава КФХ Вершинин  Олег Васильевич</t>
  </si>
  <si>
    <t>ИП Талалаев Дмитрий Юрьевич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</si>
</sst>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[$-419]General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9" fillId="0" borderId="0"/>
    <xf numFmtId="164" fontId="10" fillId="0" borderId="0" applyBorder="0" applyProtection="0"/>
    <xf numFmtId="0" fontId="6" fillId="0" borderId="0"/>
    <xf numFmtId="0" fontId="12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vertical="center" wrapText="1"/>
    </xf>
    <xf numFmtId="0" fontId="7" fillId="2" borderId="1" xfId="2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1" xfId="4" applyFont="1" applyFill="1" applyBorder="1" applyAlignment="1">
      <alignment horizontal="left"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2" fillId="2" borderId="1" xfId="7" applyFont="1" applyFill="1" applyBorder="1" applyAlignment="1">
      <alignment horizontal="left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right"/>
    </xf>
    <xf numFmtId="4" fontId="4" fillId="2" borderId="0" xfId="0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 wrapText="1"/>
    </xf>
    <xf numFmtId="4" fontId="2" fillId="2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4" fontId="2" fillId="2" borderId="1" xfId="2" applyNumberFormat="1" applyFont="1" applyFill="1" applyBorder="1" applyAlignment="1">
      <alignment horizontal="right" vertical="center" wrapText="1"/>
    </xf>
    <xf numFmtId="4" fontId="7" fillId="2" borderId="1" xfId="2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vertical="center" wrapText="1"/>
    </xf>
    <xf numFmtId="4" fontId="7" fillId="2" borderId="1" xfId="3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164" fontId="11" fillId="2" borderId="1" xfId="6" applyFont="1" applyFill="1" applyBorder="1" applyAlignment="1">
      <alignment vertical="center" wrapText="1"/>
    </xf>
    <xf numFmtId="4" fontId="11" fillId="2" borderId="1" xfId="6" applyNumberFormat="1" applyFont="1" applyFill="1" applyBorder="1" applyAlignment="1">
      <alignment horizontal="right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4" fontId="7" fillId="2" borderId="1" xfId="6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2" borderId="1" xfId="5" quotePrefix="1" applyFont="1" applyFill="1" applyBorder="1" applyAlignment="1">
      <alignment horizontal="center" vertical="center" wrapText="1"/>
    </xf>
    <xf numFmtId="164" fontId="11" fillId="2" borderId="1" xfId="6" applyFont="1" applyFill="1" applyBorder="1" applyAlignment="1">
      <alignment horizontal="center" vertical="center" wrapText="1"/>
    </xf>
  </cellXfs>
  <cellStyles count="9">
    <cellStyle name="Excel Built-in Normal" xfId="6"/>
    <cellStyle name="Обычный" xfId="0" builtinId="0"/>
    <cellStyle name="Обычный 12 2" xfId="2"/>
    <cellStyle name="Обычный 2 2" xfId="8"/>
    <cellStyle name="Обычный 2 4" xfId="7"/>
    <cellStyle name="Обычный 2 4 2" xfId="3"/>
    <cellStyle name="Обычный 3" xfId="4"/>
    <cellStyle name="Обычный_Поставка молока на 2013 год" xf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%20&#1054;&#1090;&#1076;&#1077;&#1083;%20&#1092;&#1080;&#1085;&#1072;&#1085;&#1089;&#1080;&#1088;&#1086;&#1074;&#1072;&#1085;&#1080;&#1103;\&#1051;&#1068;&#1043;&#1054;&#1058;&#1053;&#1054;&#1045;%20&#1050;&#1056;&#1045;&#1044;&#1048;&#1058;&#1054;&#1042;&#1040;&#1053;&#1048;&#1045;\2019\&#1050;&#1054;&#1056;&#1054;&#1058;&#1050;&#1048;&#1045;\&#1055;&#1088;&#1086;&#1075;&#1085;&#1086;&#1079;%20&#1085;&#1072;%202020&#1075;\&#1055;&#1083;&#1072;&#1085;&#1086;&#1074;&#1099;&#1081;%20&#1056;&#1077;&#1077;&#1089;&#1090;&#1088;%20&#1087;&#1086;%20&#1083;&#1100;&#1075;&#1086;&#1090;&#1085;&#1099;&#1084;%20&#1082;&#1088;&#1072;&#1090;&#1082;-&#1084;%20&#1082;&#1088;&#1077;&#1076;&#1080;&#1090;&#1072;&#1084;%20&#1085;&#1072;%202020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МФХ"/>
      <sheetName val="Растен"/>
      <sheetName val="Живот"/>
      <sheetName val="Молоч"/>
      <sheetName val="Рабочая"/>
      <sheetName val="Итого"/>
      <sheetName val="35%"/>
      <sheetName val="35,1"/>
      <sheetName val="35"/>
      <sheetName val="расчет субсидии"/>
      <sheetName val="кол-во получателй на 2020"/>
      <sheetName val="Уточн Прогноз 2020г"/>
      <sheetName val="Лист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СХТ</v>
          </cell>
        </row>
        <row r="2">
          <cell r="A2" t="str">
            <v>Организация АПК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6"/>
  <sheetViews>
    <sheetView tabSelected="1" workbookViewId="0">
      <selection activeCell="A13" sqref="A13"/>
    </sheetView>
  </sheetViews>
  <sheetFormatPr defaultRowHeight="14.4" x14ac:dyDescent="0.3"/>
  <cols>
    <col min="1" max="1" width="7.109375" style="1" customWidth="1"/>
    <col min="2" max="2" width="34" customWidth="1"/>
    <col min="3" max="3" width="15.109375" style="1" customWidth="1"/>
    <col min="4" max="4" width="28.109375" customWidth="1"/>
    <col min="5" max="5" width="16" style="28" customWidth="1"/>
  </cols>
  <sheetData>
    <row r="1" spans="1:5" ht="40.200000000000003" customHeight="1" x14ac:dyDescent="0.3">
      <c r="A1" s="56" t="s">
        <v>172</v>
      </c>
      <c r="B1" s="56"/>
      <c r="C1" s="56"/>
      <c r="D1" s="56"/>
      <c r="E1" s="56"/>
    </row>
    <row r="4" spans="1:5" ht="14.4" customHeight="1" x14ac:dyDescent="0.3">
      <c r="A4" s="57" t="s">
        <v>0</v>
      </c>
      <c r="B4" s="57" t="s">
        <v>1</v>
      </c>
      <c r="C4" s="57" t="s">
        <v>2</v>
      </c>
      <c r="D4" s="57" t="s">
        <v>3</v>
      </c>
      <c r="E4" s="58" t="s">
        <v>171</v>
      </c>
    </row>
    <row r="5" spans="1:5" x14ac:dyDescent="0.3">
      <c r="A5" s="57"/>
      <c r="B5" s="57"/>
      <c r="C5" s="57"/>
      <c r="D5" s="57"/>
      <c r="E5" s="59"/>
    </row>
    <row r="6" spans="1:5" x14ac:dyDescent="0.3">
      <c r="A6" s="57"/>
      <c r="B6" s="57"/>
      <c r="C6" s="57"/>
      <c r="D6" s="57"/>
      <c r="E6" s="59"/>
    </row>
    <row r="7" spans="1:5" x14ac:dyDescent="0.3">
      <c r="A7" s="57"/>
      <c r="B7" s="57"/>
      <c r="C7" s="57"/>
      <c r="D7" s="57"/>
      <c r="E7" s="59"/>
    </row>
    <row r="8" spans="1:5" x14ac:dyDescent="0.3">
      <c r="A8" s="57"/>
      <c r="B8" s="57"/>
      <c r="C8" s="57"/>
      <c r="D8" s="57"/>
      <c r="E8" s="59"/>
    </row>
    <row r="9" spans="1:5" ht="14.4" customHeight="1" x14ac:dyDescent="0.3">
      <c r="A9" s="57"/>
      <c r="B9" s="57"/>
      <c r="C9" s="57"/>
      <c r="D9" s="57"/>
      <c r="E9" s="59"/>
    </row>
    <row r="10" spans="1:5" x14ac:dyDescent="0.3">
      <c r="A10" s="57"/>
      <c r="B10" s="57"/>
      <c r="C10" s="57"/>
      <c r="D10" s="57"/>
      <c r="E10" s="59"/>
    </row>
    <row r="11" spans="1:5" x14ac:dyDescent="0.3">
      <c r="A11" s="57"/>
      <c r="B11" s="57"/>
      <c r="C11" s="57"/>
      <c r="D11" s="57"/>
      <c r="E11" s="60"/>
    </row>
    <row r="12" spans="1:5" x14ac:dyDescent="0.3">
      <c r="A12" s="32">
        <v>1</v>
      </c>
      <c r="B12" s="32">
        <v>2</v>
      </c>
      <c r="C12" s="32">
        <v>3</v>
      </c>
      <c r="D12" s="32">
        <v>4</v>
      </c>
      <c r="E12" s="32">
        <v>5</v>
      </c>
    </row>
    <row r="13" spans="1:5" x14ac:dyDescent="0.3">
      <c r="A13" s="32" t="s">
        <v>4</v>
      </c>
      <c r="B13" s="2" t="s">
        <v>5</v>
      </c>
      <c r="C13" s="33"/>
      <c r="D13" s="33"/>
      <c r="E13" s="34">
        <f>SUM(E14:E194)</f>
        <v>7326225000</v>
      </c>
    </row>
    <row r="14" spans="1:5" s="37" customFormat="1" x14ac:dyDescent="0.3">
      <c r="A14" s="6">
        <v>1</v>
      </c>
      <c r="B14" s="7" t="s">
        <v>6</v>
      </c>
      <c r="C14" s="6">
        <v>4301002231</v>
      </c>
      <c r="D14" s="7" t="s">
        <v>7</v>
      </c>
      <c r="E14" s="36">
        <v>1000000</v>
      </c>
    </row>
    <row r="15" spans="1:5" s="27" customFormat="1" x14ac:dyDescent="0.3">
      <c r="A15" s="6">
        <f>A14+1</f>
        <v>2</v>
      </c>
      <c r="B15" s="7" t="s">
        <v>8</v>
      </c>
      <c r="C15" s="8" t="s">
        <v>9</v>
      </c>
      <c r="D15" s="7" t="s">
        <v>7</v>
      </c>
      <c r="E15" s="36">
        <v>2000000</v>
      </c>
    </row>
    <row r="16" spans="1:5" s="27" customFormat="1" x14ac:dyDescent="0.3">
      <c r="A16" s="6">
        <f t="shared" ref="A16:A35" si="0">A15+1</f>
        <v>3</v>
      </c>
      <c r="B16" s="7" t="s">
        <v>10</v>
      </c>
      <c r="C16" s="6">
        <v>4301002312</v>
      </c>
      <c r="D16" s="7" t="s">
        <v>7</v>
      </c>
      <c r="E16" s="36">
        <v>2500000</v>
      </c>
    </row>
    <row r="17" spans="1:5" s="27" customFormat="1" ht="28.2" customHeight="1" x14ac:dyDescent="0.3">
      <c r="A17" s="6">
        <f t="shared" si="0"/>
        <v>4</v>
      </c>
      <c r="B17" s="23" t="s">
        <v>173</v>
      </c>
      <c r="C17" s="8" t="s">
        <v>11</v>
      </c>
      <c r="D17" s="7" t="s">
        <v>7</v>
      </c>
      <c r="E17" s="36">
        <v>2000000</v>
      </c>
    </row>
    <row r="18" spans="1:5" s="27" customFormat="1" x14ac:dyDescent="0.3">
      <c r="A18" s="6">
        <f>A17+1</f>
        <v>5</v>
      </c>
      <c r="B18" s="3" t="s">
        <v>12</v>
      </c>
      <c r="C18" s="25">
        <v>4302002058</v>
      </c>
      <c r="D18" s="7" t="s">
        <v>7</v>
      </c>
      <c r="E18" s="35">
        <v>6000000</v>
      </c>
    </row>
    <row r="19" spans="1:5" s="27" customFormat="1" x14ac:dyDescent="0.3">
      <c r="A19" s="6">
        <f t="shared" si="0"/>
        <v>6</v>
      </c>
      <c r="B19" s="9" t="s">
        <v>13</v>
      </c>
      <c r="C19" s="10">
        <v>4303000920</v>
      </c>
      <c r="D19" s="7" t="s">
        <v>7</v>
      </c>
      <c r="E19" s="38">
        <f>1500000+1500000</f>
        <v>3000000</v>
      </c>
    </row>
    <row r="20" spans="1:5" s="27" customFormat="1" x14ac:dyDescent="0.3">
      <c r="A20" s="6">
        <f t="shared" si="0"/>
        <v>7</v>
      </c>
      <c r="B20" s="9" t="s">
        <v>14</v>
      </c>
      <c r="C20" s="10">
        <v>4303000991</v>
      </c>
      <c r="D20" s="7" t="s">
        <v>7</v>
      </c>
      <c r="E20" s="38">
        <v>6000000</v>
      </c>
    </row>
    <row r="21" spans="1:5" s="27" customFormat="1" x14ac:dyDescent="0.3">
      <c r="A21" s="6">
        <f t="shared" si="0"/>
        <v>8</v>
      </c>
      <c r="B21" s="11" t="s">
        <v>15</v>
      </c>
      <c r="C21" s="12">
        <v>4303004019</v>
      </c>
      <c r="D21" s="7" t="s">
        <v>7</v>
      </c>
      <c r="E21" s="39">
        <v>1000000</v>
      </c>
    </row>
    <row r="22" spans="1:5" s="27" customFormat="1" x14ac:dyDescent="0.3">
      <c r="A22" s="6">
        <f t="shared" si="0"/>
        <v>9</v>
      </c>
      <c r="B22" s="7" t="s">
        <v>16</v>
      </c>
      <c r="C22" s="6">
        <v>4303003992</v>
      </c>
      <c r="D22" s="7" t="s">
        <v>7</v>
      </c>
      <c r="E22" s="36">
        <v>5000000</v>
      </c>
    </row>
    <row r="23" spans="1:5" s="27" customFormat="1" x14ac:dyDescent="0.3">
      <c r="A23" s="6">
        <f t="shared" si="0"/>
        <v>10</v>
      </c>
      <c r="B23" s="7" t="s">
        <v>17</v>
      </c>
      <c r="C23" s="6">
        <v>4303004499</v>
      </c>
      <c r="D23" s="7" t="s">
        <v>18</v>
      </c>
      <c r="E23" s="36">
        <v>3000000</v>
      </c>
    </row>
    <row r="24" spans="1:5" s="27" customFormat="1" ht="39.6" x14ac:dyDescent="0.3">
      <c r="A24" s="6">
        <f t="shared" si="0"/>
        <v>11</v>
      </c>
      <c r="B24" s="17" t="s">
        <v>19</v>
      </c>
      <c r="C24" s="13">
        <v>430400047645</v>
      </c>
      <c r="D24" s="7" t="s">
        <v>7</v>
      </c>
      <c r="E24" s="40">
        <v>500000</v>
      </c>
    </row>
    <row r="25" spans="1:5" s="27" customFormat="1" ht="39.6" x14ac:dyDescent="0.3">
      <c r="A25" s="6">
        <f t="shared" si="0"/>
        <v>12</v>
      </c>
      <c r="B25" s="17" t="s">
        <v>20</v>
      </c>
      <c r="C25" s="13">
        <v>4304002110</v>
      </c>
      <c r="D25" s="7" t="s">
        <v>18</v>
      </c>
      <c r="E25" s="40">
        <f>50000000+30000000</f>
        <v>80000000</v>
      </c>
    </row>
    <row r="26" spans="1:5" s="27" customFormat="1" x14ac:dyDescent="0.3">
      <c r="A26" s="6">
        <f t="shared" si="0"/>
        <v>13</v>
      </c>
      <c r="B26" s="7" t="s">
        <v>21</v>
      </c>
      <c r="C26" s="25">
        <v>4306000319</v>
      </c>
      <c r="D26" s="7" t="s">
        <v>7</v>
      </c>
      <c r="E26" s="35">
        <f>10000000+40000000</f>
        <v>50000000</v>
      </c>
    </row>
    <row r="27" spans="1:5" s="27" customFormat="1" x14ac:dyDescent="0.3">
      <c r="A27" s="6">
        <f t="shared" si="0"/>
        <v>14</v>
      </c>
      <c r="B27" s="7" t="s">
        <v>21</v>
      </c>
      <c r="C27" s="25">
        <v>4306000319</v>
      </c>
      <c r="D27" s="7" t="s">
        <v>18</v>
      </c>
      <c r="E27" s="35">
        <v>20000000</v>
      </c>
    </row>
    <row r="28" spans="1:5" s="27" customFormat="1" ht="26.4" x14ac:dyDescent="0.3">
      <c r="A28" s="6">
        <f t="shared" si="0"/>
        <v>15</v>
      </c>
      <c r="B28" s="7" t="s">
        <v>22</v>
      </c>
      <c r="C28" s="41" t="s">
        <v>23</v>
      </c>
      <c r="D28" s="7" t="s">
        <v>7</v>
      </c>
      <c r="E28" s="35">
        <v>600000</v>
      </c>
    </row>
    <row r="29" spans="1:5" s="27" customFormat="1" x14ac:dyDescent="0.3">
      <c r="A29" s="6">
        <f>A28+1</f>
        <v>16</v>
      </c>
      <c r="B29" s="7" t="s">
        <v>24</v>
      </c>
      <c r="C29" s="6">
        <v>4306003359</v>
      </c>
      <c r="D29" s="7" t="s">
        <v>7</v>
      </c>
      <c r="E29" s="35">
        <f>4000000+6000000</f>
        <v>10000000</v>
      </c>
    </row>
    <row r="30" spans="1:5" s="27" customFormat="1" x14ac:dyDescent="0.3">
      <c r="A30" s="6">
        <f>A29+1</f>
        <v>17</v>
      </c>
      <c r="B30" s="7" t="s">
        <v>25</v>
      </c>
      <c r="C30" s="25">
        <v>4306002820</v>
      </c>
      <c r="D30" s="7" t="s">
        <v>7</v>
      </c>
      <c r="E30" s="35">
        <v>10000000</v>
      </c>
    </row>
    <row r="31" spans="1:5" s="27" customFormat="1" x14ac:dyDescent="0.3">
      <c r="A31" s="6">
        <f t="shared" si="0"/>
        <v>18</v>
      </c>
      <c r="B31" s="7" t="s">
        <v>26</v>
      </c>
      <c r="C31" s="25">
        <v>4306003461</v>
      </c>
      <c r="D31" s="7" t="s">
        <v>7</v>
      </c>
      <c r="E31" s="35">
        <v>3000000</v>
      </c>
    </row>
    <row r="32" spans="1:5" s="27" customFormat="1" x14ac:dyDescent="0.3">
      <c r="A32" s="6">
        <f t="shared" si="0"/>
        <v>19</v>
      </c>
      <c r="B32" s="7" t="s">
        <v>27</v>
      </c>
      <c r="C32" s="25">
        <v>4307005197</v>
      </c>
      <c r="D32" s="7" t="s">
        <v>7</v>
      </c>
      <c r="E32" s="35">
        <f>2500000+2500000</f>
        <v>5000000</v>
      </c>
    </row>
    <row r="33" spans="1:5" s="27" customFormat="1" x14ac:dyDescent="0.3">
      <c r="A33" s="6">
        <f t="shared" si="0"/>
        <v>20</v>
      </c>
      <c r="B33" s="7" t="s">
        <v>27</v>
      </c>
      <c r="C33" s="25">
        <v>4307005197</v>
      </c>
      <c r="D33" s="7" t="s">
        <v>18</v>
      </c>
      <c r="E33" s="35">
        <f>2500000+2500000</f>
        <v>5000000</v>
      </c>
    </row>
    <row r="34" spans="1:5" s="27" customFormat="1" x14ac:dyDescent="0.3">
      <c r="A34" s="6">
        <f t="shared" si="0"/>
        <v>21</v>
      </c>
      <c r="B34" s="7" t="s">
        <v>28</v>
      </c>
      <c r="C34" s="25">
        <v>4307012290</v>
      </c>
      <c r="D34" s="7" t="s">
        <v>7</v>
      </c>
      <c r="E34" s="35">
        <f>30000000+20000000+30000000</f>
        <v>80000000</v>
      </c>
    </row>
    <row r="35" spans="1:5" s="27" customFormat="1" x14ac:dyDescent="0.3">
      <c r="A35" s="6">
        <f t="shared" si="0"/>
        <v>22</v>
      </c>
      <c r="B35" s="7" t="s">
        <v>29</v>
      </c>
      <c r="C35" s="25">
        <v>4307007733</v>
      </c>
      <c r="D35" s="7" t="s">
        <v>7</v>
      </c>
      <c r="E35" s="35">
        <v>6000000</v>
      </c>
    </row>
    <row r="36" spans="1:5" s="27" customFormat="1" x14ac:dyDescent="0.3">
      <c r="A36" s="6">
        <f>A35+1</f>
        <v>23</v>
      </c>
      <c r="B36" s="7" t="s">
        <v>29</v>
      </c>
      <c r="C36" s="25">
        <v>4307007733</v>
      </c>
      <c r="D36" s="7" t="s">
        <v>18</v>
      </c>
      <c r="E36" s="35">
        <v>3000000</v>
      </c>
    </row>
    <row r="37" spans="1:5" s="27" customFormat="1" x14ac:dyDescent="0.3">
      <c r="A37" s="6">
        <f>A36+1</f>
        <v>24</v>
      </c>
      <c r="B37" s="7" t="s">
        <v>30</v>
      </c>
      <c r="C37" s="25">
        <v>43074003680</v>
      </c>
      <c r="D37" s="7" t="s">
        <v>31</v>
      </c>
      <c r="E37" s="35">
        <f>50000000+50000000</f>
        <v>100000000</v>
      </c>
    </row>
    <row r="38" spans="1:5" s="27" customFormat="1" x14ac:dyDescent="0.3">
      <c r="A38" s="6">
        <f>A37+1</f>
        <v>25</v>
      </c>
      <c r="B38" s="7" t="s">
        <v>32</v>
      </c>
      <c r="C38" s="6">
        <v>4308000642</v>
      </c>
      <c r="D38" s="7" t="s">
        <v>7</v>
      </c>
      <c r="E38" s="36">
        <v>3000000</v>
      </c>
    </row>
    <row r="39" spans="1:5" s="27" customFormat="1" x14ac:dyDescent="0.3">
      <c r="A39" s="6">
        <f>A38+1</f>
        <v>26</v>
      </c>
      <c r="B39" s="7" t="s">
        <v>33</v>
      </c>
      <c r="C39" s="25">
        <v>4309007048</v>
      </c>
      <c r="D39" s="7" t="s">
        <v>7</v>
      </c>
      <c r="E39" s="35">
        <v>30000000</v>
      </c>
    </row>
    <row r="40" spans="1:5" s="27" customFormat="1" x14ac:dyDescent="0.3">
      <c r="A40" s="6">
        <f t="shared" ref="A40:A73" si="1">A39+1</f>
        <v>27</v>
      </c>
      <c r="B40" s="7" t="s">
        <v>34</v>
      </c>
      <c r="C40" s="25">
        <v>4309006654</v>
      </c>
      <c r="D40" s="7" t="s">
        <v>31</v>
      </c>
      <c r="E40" s="35">
        <v>10000000</v>
      </c>
    </row>
    <row r="41" spans="1:5" s="27" customFormat="1" x14ac:dyDescent="0.3">
      <c r="A41" s="6">
        <f t="shared" si="1"/>
        <v>28</v>
      </c>
      <c r="B41" s="7" t="s">
        <v>35</v>
      </c>
      <c r="C41" s="25">
        <v>4309006365</v>
      </c>
      <c r="D41" s="7" t="s">
        <v>18</v>
      </c>
      <c r="E41" s="35">
        <f>18000000+15000000</f>
        <v>33000000</v>
      </c>
    </row>
    <row r="42" spans="1:5" s="27" customFormat="1" x14ac:dyDescent="0.3">
      <c r="A42" s="6">
        <f t="shared" si="1"/>
        <v>29</v>
      </c>
      <c r="B42" s="7" t="s">
        <v>36</v>
      </c>
      <c r="C42" s="25">
        <v>4309000733</v>
      </c>
      <c r="D42" s="7" t="s">
        <v>7</v>
      </c>
      <c r="E42" s="35">
        <v>25000000</v>
      </c>
    </row>
    <row r="43" spans="1:5" s="27" customFormat="1" x14ac:dyDescent="0.3">
      <c r="A43" s="6">
        <f t="shared" si="1"/>
        <v>30</v>
      </c>
      <c r="B43" s="7" t="s">
        <v>36</v>
      </c>
      <c r="C43" s="25">
        <v>4309000733</v>
      </c>
      <c r="D43" s="7" t="s">
        <v>18</v>
      </c>
      <c r="E43" s="35">
        <v>20000000</v>
      </c>
    </row>
    <row r="44" spans="1:5" s="27" customFormat="1" x14ac:dyDescent="0.3">
      <c r="A44" s="6">
        <f>A43+1</f>
        <v>31</v>
      </c>
      <c r="B44" s="15" t="s">
        <v>37</v>
      </c>
      <c r="C44" s="16">
        <v>4310033934</v>
      </c>
      <c r="D44" s="7" t="s">
        <v>7</v>
      </c>
      <c r="E44" s="40">
        <v>2000000</v>
      </c>
    </row>
    <row r="45" spans="1:5" s="27" customFormat="1" x14ac:dyDescent="0.3">
      <c r="A45" s="6">
        <f t="shared" si="1"/>
        <v>32</v>
      </c>
      <c r="B45" s="7" t="s">
        <v>38</v>
      </c>
      <c r="C45" s="6">
        <v>4310033910</v>
      </c>
      <c r="D45" s="7" t="s">
        <v>7</v>
      </c>
      <c r="E45" s="40">
        <v>20000000</v>
      </c>
    </row>
    <row r="46" spans="1:5" s="27" customFormat="1" x14ac:dyDescent="0.3">
      <c r="A46" s="6">
        <f t="shared" si="1"/>
        <v>33</v>
      </c>
      <c r="B46" s="7" t="s">
        <v>39</v>
      </c>
      <c r="C46" s="6">
        <v>4310000618</v>
      </c>
      <c r="D46" s="7" t="s">
        <v>7</v>
      </c>
      <c r="E46" s="40">
        <f>4000000+3000000</f>
        <v>7000000</v>
      </c>
    </row>
    <row r="47" spans="1:5" s="27" customFormat="1" ht="26.4" x14ac:dyDescent="0.3">
      <c r="A47" s="6">
        <f t="shared" si="1"/>
        <v>34</v>
      </c>
      <c r="B47" s="7" t="s">
        <v>174</v>
      </c>
      <c r="C47" s="8" t="s">
        <v>40</v>
      </c>
      <c r="D47" s="7" t="s">
        <v>7</v>
      </c>
      <c r="E47" s="40">
        <v>600000</v>
      </c>
    </row>
    <row r="48" spans="1:5" s="27" customFormat="1" ht="26.4" x14ac:dyDescent="0.3">
      <c r="A48" s="6">
        <f t="shared" si="1"/>
        <v>35</v>
      </c>
      <c r="B48" s="7" t="s">
        <v>175</v>
      </c>
      <c r="C48" s="8" t="s">
        <v>41</v>
      </c>
      <c r="D48" s="7" t="s">
        <v>7</v>
      </c>
      <c r="E48" s="40">
        <v>400000</v>
      </c>
    </row>
    <row r="49" spans="1:5" s="27" customFormat="1" ht="39.6" x14ac:dyDescent="0.3">
      <c r="A49" s="6">
        <f t="shared" si="1"/>
        <v>36</v>
      </c>
      <c r="B49" s="7" t="s">
        <v>42</v>
      </c>
      <c r="C49" s="8" t="s">
        <v>43</v>
      </c>
      <c r="D49" s="7" t="s">
        <v>44</v>
      </c>
      <c r="E49" s="40">
        <v>1000000</v>
      </c>
    </row>
    <row r="50" spans="1:5" s="27" customFormat="1" x14ac:dyDescent="0.3">
      <c r="A50" s="6">
        <f t="shared" si="1"/>
        <v>37</v>
      </c>
      <c r="B50" s="9" t="s">
        <v>45</v>
      </c>
      <c r="C50" s="42">
        <v>4312042116</v>
      </c>
      <c r="D50" s="43" t="s">
        <v>7</v>
      </c>
      <c r="E50" s="44">
        <v>3000000</v>
      </c>
    </row>
    <row r="51" spans="1:5" s="27" customFormat="1" ht="26.4" x14ac:dyDescent="0.3">
      <c r="A51" s="6">
        <f t="shared" si="1"/>
        <v>38</v>
      </c>
      <c r="B51" s="20" t="s">
        <v>46</v>
      </c>
      <c r="C51" s="45" t="s">
        <v>47</v>
      </c>
      <c r="D51" s="20" t="s">
        <v>7</v>
      </c>
      <c r="E51" s="46">
        <v>7000000</v>
      </c>
    </row>
    <row r="52" spans="1:5" s="27" customFormat="1" x14ac:dyDescent="0.3">
      <c r="A52" s="6">
        <f t="shared" si="1"/>
        <v>39</v>
      </c>
      <c r="B52" s="20" t="s">
        <v>48</v>
      </c>
      <c r="C52" s="47">
        <v>4312030512</v>
      </c>
      <c r="D52" s="20" t="s">
        <v>7</v>
      </c>
      <c r="E52" s="46">
        <f>3000000+3000000</f>
        <v>6000000</v>
      </c>
    </row>
    <row r="53" spans="1:5" s="27" customFormat="1" x14ac:dyDescent="0.3">
      <c r="A53" s="6">
        <f t="shared" si="1"/>
        <v>40</v>
      </c>
      <c r="B53" s="20" t="s">
        <v>49</v>
      </c>
      <c r="C53" s="47">
        <v>4312042109</v>
      </c>
      <c r="D53" s="20" t="s">
        <v>7</v>
      </c>
      <c r="E53" s="46">
        <v>15000000</v>
      </c>
    </row>
    <row r="54" spans="1:5" s="27" customFormat="1" x14ac:dyDescent="0.3">
      <c r="A54" s="6">
        <f t="shared" si="1"/>
        <v>41</v>
      </c>
      <c r="B54" s="20" t="s">
        <v>50</v>
      </c>
      <c r="C54" s="47">
        <v>4312025015</v>
      </c>
      <c r="D54" s="20" t="s">
        <v>7</v>
      </c>
      <c r="E54" s="46">
        <v>15000000</v>
      </c>
    </row>
    <row r="55" spans="1:5" s="27" customFormat="1" x14ac:dyDescent="0.3">
      <c r="A55" s="6">
        <f t="shared" si="1"/>
        <v>42</v>
      </c>
      <c r="B55" s="20" t="s">
        <v>51</v>
      </c>
      <c r="C55" s="47">
        <v>4312145337</v>
      </c>
      <c r="D55" s="20" t="s">
        <v>7</v>
      </c>
      <c r="E55" s="46">
        <v>20000000</v>
      </c>
    </row>
    <row r="56" spans="1:5" s="27" customFormat="1" ht="39.6" x14ac:dyDescent="0.3">
      <c r="A56" s="6">
        <f t="shared" si="1"/>
        <v>43</v>
      </c>
      <c r="B56" s="20" t="s">
        <v>52</v>
      </c>
      <c r="C56" s="47">
        <v>4345336464</v>
      </c>
      <c r="D56" s="20" t="s">
        <v>44</v>
      </c>
      <c r="E56" s="46">
        <f>20000000+20000000</f>
        <v>40000000</v>
      </c>
    </row>
    <row r="57" spans="1:5" s="27" customFormat="1" ht="39.6" x14ac:dyDescent="0.3">
      <c r="A57" s="6">
        <f t="shared" si="1"/>
        <v>44</v>
      </c>
      <c r="B57" s="20" t="s">
        <v>53</v>
      </c>
      <c r="C57" s="47">
        <v>4341014561</v>
      </c>
      <c r="D57" s="20" t="s">
        <v>44</v>
      </c>
      <c r="E57" s="46">
        <f>40000000+40000000+40000000+40000000</f>
        <v>160000000</v>
      </c>
    </row>
    <row r="58" spans="1:5" s="27" customFormat="1" x14ac:dyDescent="0.3">
      <c r="A58" s="6">
        <f t="shared" si="1"/>
        <v>45</v>
      </c>
      <c r="B58" s="20" t="s">
        <v>54</v>
      </c>
      <c r="C58" s="47">
        <v>4312021130</v>
      </c>
      <c r="D58" s="20" t="s">
        <v>18</v>
      </c>
      <c r="E58" s="46">
        <v>240000000</v>
      </c>
    </row>
    <row r="59" spans="1:5" s="27" customFormat="1" x14ac:dyDescent="0.3">
      <c r="A59" s="6">
        <f t="shared" si="1"/>
        <v>46</v>
      </c>
      <c r="B59" s="7" t="s">
        <v>55</v>
      </c>
      <c r="C59" s="25">
        <v>4313003261</v>
      </c>
      <c r="D59" s="7" t="s">
        <v>18</v>
      </c>
      <c r="E59" s="35">
        <v>95000000</v>
      </c>
    </row>
    <row r="60" spans="1:5" s="27" customFormat="1" ht="26.4" x14ac:dyDescent="0.3">
      <c r="A60" s="6">
        <f t="shared" si="1"/>
        <v>47</v>
      </c>
      <c r="B60" s="7" t="s">
        <v>56</v>
      </c>
      <c r="C60" s="41" t="s">
        <v>57</v>
      </c>
      <c r="D60" s="7" t="s">
        <v>7</v>
      </c>
      <c r="E60" s="35">
        <v>7000000</v>
      </c>
    </row>
    <row r="61" spans="1:5" s="27" customFormat="1" x14ac:dyDescent="0.3">
      <c r="A61" s="6">
        <f t="shared" si="1"/>
        <v>48</v>
      </c>
      <c r="B61" s="7" t="s">
        <v>58</v>
      </c>
      <c r="C61" s="25">
        <v>4313000060</v>
      </c>
      <c r="D61" s="7" t="s">
        <v>7</v>
      </c>
      <c r="E61" s="35">
        <v>15000000</v>
      </c>
    </row>
    <row r="62" spans="1:5" s="27" customFormat="1" x14ac:dyDescent="0.3">
      <c r="A62" s="6">
        <f t="shared" si="1"/>
        <v>49</v>
      </c>
      <c r="B62" s="7" t="s">
        <v>59</v>
      </c>
      <c r="C62" s="25">
        <v>4313009601</v>
      </c>
      <c r="D62" s="7" t="s">
        <v>7</v>
      </c>
      <c r="E62" s="35">
        <v>29000000</v>
      </c>
    </row>
    <row r="63" spans="1:5" s="27" customFormat="1" x14ac:dyDescent="0.3">
      <c r="A63" s="6">
        <f t="shared" si="1"/>
        <v>50</v>
      </c>
      <c r="B63" s="7" t="s">
        <v>59</v>
      </c>
      <c r="C63" s="25">
        <v>4313009601</v>
      </c>
      <c r="D63" s="7" t="s">
        <v>18</v>
      </c>
      <c r="E63" s="35">
        <v>12000000</v>
      </c>
    </row>
    <row r="64" spans="1:5" s="27" customFormat="1" x14ac:dyDescent="0.3">
      <c r="A64" s="6">
        <f t="shared" si="1"/>
        <v>51</v>
      </c>
      <c r="B64" s="7" t="s">
        <v>60</v>
      </c>
      <c r="C64" s="25">
        <v>4313001120</v>
      </c>
      <c r="D64" s="7" t="s">
        <v>7</v>
      </c>
      <c r="E64" s="35">
        <v>3000000</v>
      </c>
    </row>
    <row r="65" spans="1:5" s="27" customFormat="1" x14ac:dyDescent="0.3">
      <c r="A65" s="6">
        <f>A64+1</f>
        <v>52</v>
      </c>
      <c r="B65" s="3" t="s">
        <v>61</v>
      </c>
      <c r="C65" s="25">
        <v>4314000369</v>
      </c>
      <c r="D65" s="7" t="s">
        <v>7</v>
      </c>
      <c r="E65" s="35">
        <v>150000000</v>
      </c>
    </row>
    <row r="66" spans="1:5" s="27" customFormat="1" x14ac:dyDescent="0.3">
      <c r="A66" s="6">
        <f>A65+1</f>
        <v>53</v>
      </c>
      <c r="B66" s="17" t="s">
        <v>62</v>
      </c>
      <c r="C66" s="14">
        <v>4314000721</v>
      </c>
      <c r="D66" s="7" t="s">
        <v>7</v>
      </c>
      <c r="E66" s="35">
        <v>20000000</v>
      </c>
    </row>
    <row r="67" spans="1:5" s="27" customFormat="1" x14ac:dyDescent="0.3">
      <c r="A67" s="6">
        <f t="shared" si="1"/>
        <v>54</v>
      </c>
      <c r="B67" s="18" t="s">
        <v>63</v>
      </c>
      <c r="C67" s="19">
        <v>4314004250</v>
      </c>
      <c r="D67" s="7" t="s">
        <v>7</v>
      </c>
      <c r="E67" s="35">
        <v>40000000</v>
      </c>
    </row>
    <row r="68" spans="1:5" s="27" customFormat="1" x14ac:dyDescent="0.3">
      <c r="A68" s="6">
        <f t="shared" si="1"/>
        <v>55</v>
      </c>
      <c r="B68" s="17" t="s">
        <v>64</v>
      </c>
      <c r="C68" s="47">
        <v>4314000231</v>
      </c>
      <c r="D68" s="20" t="s">
        <v>7</v>
      </c>
      <c r="E68" s="46">
        <v>55000000</v>
      </c>
    </row>
    <row r="69" spans="1:5" s="27" customFormat="1" x14ac:dyDescent="0.3">
      <c r="A69" s="6">
        <f t="shared" si="1"/>
        <v>56</v>
      </c>
      <c r="B69" s="17" t="s">
        <v>65</v>
      </c>
      <c r="C69" s="47">
        <v>4314004148</v>
      </c>
      <c r="D69" s="20" t="s">
        <v>7</v>
      </c>
      <c r="E69" s="46">
        <v>15000000</v>
      </c>
    </row>
    <row r="70" spans="1:5" s="27" customFormat="1" x14ac:dyDescent="0.3">
      <c r="A70" s="6">
        <f t="shared" si="1"/>
        <v>57</v>
      </c>
      <c r="B70" s="17" t="s">
        <v>66</v>
      </c>
      <c r="C70" s="14">
        <v>4314001235</v>
      </c>
      <c r="D70" s="7" t="s">
        <v>18</v>
      </c>
      <c r="E70" s="35">
        <v>120000000</v>
      </c>
    </row>
    <row r="71" spans="1:5" s="27" customFormat="1" x14ac:dyDescent="0.3">
      <c r="A71" s="6">
        <f t="shared" si="1"/>
        <v>58</v>
      </c>
      <c r="B71" s="7" t="s">
        <v>67</v>
      </c>
      <c r="C71" s="25">
        <v>4314000626</v>
      </c>
      <c r="D71" s="7" t="s">
        <v>7</v>
      </c>
      <c r="E71" s="35">
        <v>15000000</v>
      </c>
    </row>
    <row r="72" spans="1:5" s="27" customFormat="1" x14ac:dyDescent="0.3">
      <c r="A72" s="6">
        <f>A71+1</f>
        <v>59</v>
      </c>
      <c r="B72" s="7" t="s">
        <v>68</v>
      </c>
      <c r="C72" s="6">
        <v>4315000065</v>
      </c>
      <c r="D72" s="7" t="s">
        <v>7</v>
      </c>
      <c r="E72" s="36">
        <v>500000</v>
      </c>
    </row>
    <row r="73" spans="1:5" s="27" customFormat="1" x14ac:dyDescent="0.3">
      <c r="A73" s="6">
        <f t="shared" si="1"/>
        <v>60</v>
      </c>
      <c r="B73" s="7" t="s">
        <v>69</v>
      </c>
      <c r="C73" s="6">
        <v>4315001157</v>
      </c>
      <c r="D73" s="7" t="s">
        <v>7</v>
      </c>
      <c r="E73" s="36">
        <v>1000000</v>
      </c>
    </row>
    <row r="74" spans="1:5" s="27" customFormat="1" x14ac:dyDescent="0.3">
      <c r="A74" s="6">
        <f t="shared" ref="A74:A104" si="2">A73+1</f>
        <v>61</v>
      </c>
      <c r="B74" s="7" t="s">
        <v>70</v>
      </c>
      <c r="C74" s="6">
        <v>4315007247</v>
      </c>
      <c r="D74" s="7" t="s">
        <v>7</v>
      </c>
      <c r="E74" s="36">
        <v>20000000</v>
      </c>
    </row>
    <row r="75" spans="1:5" s="27" customFormat="1" x14ac:dyDescent="0.3">
      <c r="A75" s="6">
        <f t="shared" si="2"/>
        <v>62</v>
      </c>
      <c r="B75" s="7" t="s">
        <v>71</v>
      </c>
      <c r="C75" s="6">
        <v>4315000629</v>
      </c>
      <c r="D75" s="7" t="s">
        <v>7</v>
      </c>
      <c r="E75" s="36">
        <v>1000000</v>
      </c>
    </row>
    <row r="76" spans="1:5" s="27" customFormat="1" x14ac:dyDescent="0.3">
      <c r="A76" s="6">
        <f t="shared" si="2"/>
        <v>63</v>
      </c>
      <c r="B76" s="7" t="s">
        <v>72</v>
      </c>
      <c r="C76" s="25">
        <v>4317004876</v>
      </c>
      <c r="D76" s="7" t="s">
        <v>7</v>
      </c>
      <c r="E76" s="35">
        <v>25000000</v>
      </c>
    </row>
    <row r="77" spans="1:5" s="27" customFormat="1" x14ac:dyDescent="0.3">
      <c r="A77" s="6">
        <f t="shared" si="2"/>
        <v>64</v>
      </c>
      <c r="B77" s="7" t="s">
        <v>73</v>
      </c>
      <c r="C77" s="25">
        <v>4317000487</v>
      </c>
      <c r="D77" s="7" t="s">
        <v>7</v>
      </c>
      <c r="E77" s="35">
        <v>10000000</v>
      </c>
    </row>
    <row r="78" spans="1:5" s="27" customFormat="1" x14ac:dyDescent="0.3">
      <c r="A78" s="6">
        <f t="shared" si="2"/>
        <v>65</v>
      </c>
      <c r="B78" s="7" t="s">
        <v>74</v>
      </c>
      <c r="C78" s="25">
        <v>4317005171</v>
      </c>
      <c r="D78" s="7" t="s">
        <v>7</v>
      </c>
      <c r="E78" s="35">
        <v>4000000</v>
      </c>
    </row>
    <row r="79" spans="1:5" s="27" customFormat="1" x14ac:dyDescent="0.3">
      <c r="A79" s="6">
        <f t="shared" si="2"/>
        <v>66</v>
      </c>
      <c r="B79" s="7" t="s">
        <v>75</v>
      </c>
      <c r="C79" s="25">
        <v>4317007002</v>
      </c>
      <c r="D79" s="7" t="s">
        <v>7</v>
      </c>
      <c r="E79" s="35">
        <v>1500000</v>
      </c>
    </row>
    <row r="80" spans="1:5" s="27" customFormat="1" x14ac:dyDescent="0.3">
      <c r="A80" s="6">
        <f t="shared" si="2"/>
        <v>67</v>
      </c>
      <c r="B80" s="7" t="s">
        <v>76</v>
      </c>
      <c r="C80" s="25">
        <v>4317006810</v>
      </c>
      <c r="D80" s="7" t="s">
        <v>7</v>
      </c>
      <c r="E80" s="35">
        <v>14000000</v>
      </c>
    </row>
    <row r="81" spans="1:5" s="27" customFormat="1" ht="20.399999999999999" customHeight="1" x14ac:dyDescent="0.3">
      <c r="A81" s="6">
        <f t="shared" si="2"/>
        <v>68</v>
      </c>
      <c r="B81" s="7" t="s">
        <v>77</v>
      </c>
      <c r="C81" s="25">
        <v>4317000712</v>
      </c>
      <c r="D81" s="7" t="s">
        <v>7</v>
      </c>
      <c r="E81" s="35">
        <v>15000000</v>
      </c>
    </row>
    <row r="82" spans="1:5" s="27" customFormat="1" x14ac:dyDescent="0.3">
      <c r="A82" s="6">
        <f t="shared" si="2"/>
        <v>69</v>
      </c>
      <c r="B82" s="7" t="s">
        <v>78</v>
      </c>
      <c r="C82" s="25">
        <v>4317005005</v>
      </c>
      <c r="D82" s="7" t="s">
        <v>7</v>
      </c>
      <c r="E82" s="35">
        <v>2500000</v>
      </c>
    </row>
    <row r="83" spans="1:5" s="27" customFormat="1" x14ac:dyDescent="0.3">
      <c r="A83" s="6">
        <f t="shared" si="2"/>
        <v>70</v>
      </c>
      <c r="B83" s="7" t="s">
        <v>79</v>
      </c>
      <c r="C83" s="25">
        <v>4317000800</v>
      </c>
      <c r="D83" s="7" t="s">
        <v>7</v>
      </c>
      <c r="E83" s="35">
        <v>30000000</v>
      </c>
    </row>
    <row r="84" spans="1:5" s="27" customFormat="1" x14ac:dyDescent="0.3">
      <c r="A84" s="6">
        <f>A83+1</f>
        <v>71</v>
      </c>
      <c r="B84" s="17" t="s">
        <v>80</v>
      </c>
      <c r="C84" s="14">
        <v>4320003015</v>
      </c>
      <c r="D84" s="7" t="s">
        <v>7</v>
      </c>
      <c r="E84" s="40">
        <v>40000000</v>
      </c>
    </row>
    <row r="85" spans="1:5" s="27" customFormat="1" x14ac:dyDescent="0.3">
      <c r="A85" s="6">
        <f>A84+1</f>
        <v>72</v>
      </c>
      <c r="B85" s="3" t="s">
        <v>81</v>
      </c>
      <c r="C85" s="6">
        <v>4320003054</v>
      </c>
      <c r="D85" s="7" t="s">
        <v>7</v>
      </c>
      <c r="E85" s="36">
        <v>210000000</v>
      </c>
    </row>
    <row r="86" spans="1:5" s="27" customFormat="1" x14ac:dyDescent="0.3">
      <c r="A86" s="6">
        <f>A85+1</f>
        <v>73</v>
      </c>
      <c r="B86" s="3" t="s">
        <v>81</v>
      </c>
      <c r="C86" s="6">
        <v>4320003054</v>
      </c>
      <c r="D86" s="7" t="s">
        <v>18</v>
      </c>
      <c r="E86" s="36">
        <v>100000000</v>
      </c>
    </row>
    <row r="87" spans="1:5" s="27" customFormat="1" x14ac:dyDescent="0.3">
      <c r="A87" s="6">
        <f>A86+1</f>
        <v>74</v>
      </c>
      <c r="B87" s="7" t="s">
        <v>82</v>
      </c>
      <c r="C87" s="25">
        <v>4321019321</v>
      </c>
      <c r="D87" s="7" t="s">
        <v>7</v>
      </c>
      <c r="E87" s="35">
        <v>8000000</v>
      </c>
    </row>
    <row r="88" spans="1:5" s="27" customFormat="1" x14ac:dyDescent="0.3">
      <c r="A88" s="6">
        <f t="shared" ref="A88:A89" si="3">A87+1</f>
        <v>75</v>
      </c>
      <c r="B88" s="7" t="s">
        <v>82</v>
      </c>
      <c r="C88" s="25">
        <v>4321019321</v>
      </c>
      <c r="D88" s="7" t="s">
        <v>18</v>
      </c>
      <c r="E88" s="35">
        <v>15000000</v>
      </c>
    </row>
    <row r="89" spans="1:5" s="27" customFormat="1" x14ac:dyDescent="0.3">
      <c r="A89" s="6">
        <f t="shared" si="3"/>
        <v>76</v>
      </c>
      <c r="B89" s="7" t="s">
        <v>83</v>
      </c>
      <c r="C89" s="25">
        <v>4321007245</v>
      </c>
      <c r="D89" s="7" t="s">
        <v>7</v>
      </c>
      <c r="E89" s="35">
        <f>10000000+12000000+8000000+20000000</f>
        <v>50000000</v>
      </c>
    </row>
    <row r="90" spans="1:5" s="27" customFormat="1" x14ac:dyDescent="0.3">
      <c r="A90" s="6">
        <f t="shared" si="2"/>
        <v>77</v>
      </c>
      <c r="B90" s="7" t="s">
        <v>83</v>
      </c>
      <c r="C90" s="25">
        <v>4321007245</v>
      </c>
      <c r="D90" s="7" t="s">
        <v>18</v>
      </c>
      <c r="E90" s="35">
        <v>50000000</v>
      </c>
    </row>
    <row r="91" spans="1:5" s="27" customFormat="1" x14ac:dyDescent="0.3">
      <c r="A91" s="6">
        <f t="shared" si="2"/>
        <v>78</v>
      </c>
      <c r="B91" s="7" t="s">
        <v>84</v>
      </c>
      <c r="C91" s="25">
        <v>4321000391</v>
      </c>
      <c r="D91" s="7" t="s">
        <v>7</v>
      </c>
      <c r="E91" s="35">
        <v>2000000</v>
      </c>
    </row>
    <row r="92" spans="1:5" s="27" customFormat="1" x14ac:dyDescent="0.3">
      <c r="A92" s="6">
        <f>A91+1</f>
        <v>79</v>
      </c>
      <c r="B92" s="20" t="s">
        <v>85</v>
      </c>
      <c r="C92" s="14">
        <v>4322010233</v>
      </c>
      <c r="D92" s="7" t="s">
        <v>86</v>
      </c>
      <c r="E92" s="40">
        <v>4000000</v>
      </c>
    </row>
    <row r="93" spans="1:5" s="27" customFormat="1" x14ac:dyDescent="0.3">
      <c r="A93" s="6">
        <f t="shared" ref="A93:A94" si="4">A92+1</f>
        <v>80</v>
      </c>
      <c r="B93" s="48" t="s">
        <v>87</v>
      </c>
      <c r="C93" s="61">
        <v>4324000760</v>
      </c>
      <c r="D93" s="7" t="s">
        <v>18</v>
      </c>
      <c r="E93" s="40">
        <v>30000000</v>
      </c>
    </row>
    <row r="94" spans="1:5" s="27" customFormat="1" x14ac:dyDescent="0.3">
      <c r="A94" s="6">
        <f t="shared" si="4"/>
        <v>81</v>
      </c>
      <c r="B94" s="7" t="s">
        <v>88</v>
      </c>
      <c r="C94" s="6">
        <v>4324001410</v>
      </c>
      <c r="D94" s="7" t="s">
        <v>7</v>
      </c>
      <c r="E94" s="36">
        <v>20000000</v>
      </c>
    </row>
    <row r="95" spans="1:5" s="27" customFormat="1" x14ac:dyDescent="0.3">
      <c r="A95" s="6">
        <f t="shared" si="2"/>
        <v>82</v>
      </c>
      <c r="B95" s="49" t="s">
        <v>89</v>
      </c>
      <c r="C95" s="62">
        <v>4324008159</v>
      </c>
      <c r="D95" s="7" t="s">
        <v>18</v>
      </c>
      <c r="E95" s="50">
        <v>2000000</v>
      </c>
    </row>
    <row r="96" spans="1:5" s="27" customFormat="1" x14ac:dyDescent="0.3">
      <c r="A96" s="6">
        <f t="shared" si="2"/>
        <v>83</v>
      </c>
      <c r="B96" s="7" t="s">
        <v>90</v>
      </c>
      <c r="C96" s="6">
        <v>4324000985</v>
      </c>
      <c r="D96" s="7" t="s">
        <v>7</v>
      </c>
      <c r="E96" s="36">
        <v>5000000</v>
      </c>
    </row>
    <row r="97" spans="1:5" s="27" customFormat="1" x14ac:dyDescent="0.3">
      <c r="A97" s="6">
        <f t="shared" si="2"/>
        <v>84</v>
      </c>
      <c r="B97" s="7" t="s">
        <v>91</v>
      </c>
      <c r="C97" s="6">
        <v>4324007733</v>
      </c>
      <c r="D97" s="7" t="s">
        <v>18</v>
      </c>
      <c r="E97" s="51">
        <v>8000000</v>
      </c>
    </row>
    <row r="98" spans="1:5" s="27" customFormat="1" x14ac:dyDescent="0.3">
      <c r="A98" s="6">
        <f t="shared" si="2"/>
        <v>85</v>
      </c>
      <c r="B98" s="7" t="s">
        <v>92</v>
      </c>
      <c r="C98" s="6">
        <v>4324007525</v>
      </c>
      <c r="D98" s="7" t="s">
        <v>18</v>
      </c>
      <c r="E98" s="52">
        <v>50000000</v>
      </c>
    </row>
    <row r="99" spans="1:5" s="27" customFormat="1" x14ac:dyDescent="0.3">
      <c r="A99" s="6">
        <f t="shared" si="2"/>
        <v>86</v>
      </c>
      <c r="B99" s="49" t="s">
        <v>93</v>
      </c>
      <c r="C99" s="62">
        <v>4324002990</v>
      </c>
      <c r="D99" s="7" t="s">
        <v>7</v>
      </c>
      <c r="E99" s="52">
        <v>5000000</v>
      </c>
    </row>
    <row r="100" spans="1:5" s="27" customFormat="1" x14ac:dyDescent="0.3">
      <c r="A100" s="6">
        <f t="shared" si="2"/>
        <v>87</v>
      </c>
      <c r="B100" s="7" t="s">
        <v>94</v>
      </c>
      <c r="C100" s="25">
        <v>4336003405</v>
      </c>
      <c r="D100" s="7" t="s">
        <v>18</v>
      </c>
      <c r="E100" s="35">
        <v>24000000</v>
      </c>
    </row>
    <row r="101" spans="1:5" s="27" customFormat="1" x14ac:dyDescent="0.3">
      <c r="A101" s="6">
        <f t="shared" si="2"/>
        <v>88</v>
      </c>
      <c r="B101" s="7" t="s">
        <v>95</v>
      </c>
      <c r="C101" s="25">
        <v>4336001694</v>
      </c>
      <c r="D101" s="7" t="s">
        <v>7</v>
      </c>
      <c r="E101" s="35">
        <v>7000000</v>
      </c>
    </row>
    <row r="102" spans="1:5" s="27" customFormat="1" x14ac:dyDescent="0.3">
      <c r="A102" s="6">
        <f t="shared" si="2"/>
        <v>89</v>
      </c>
      <c r="B102" s="7" t="s">
        <v>96</v>
      </c>
      <c r="C102" s="25">
        <v>4336003451</v>
      </c>
      <c r="D102" s="7" t="s">
        <v>18</v>
      </c>
      <c r="E102" s="35">
        <v>28000000</v>
      </c>
    </row>
    <row r="103" spans="1:5" s="27" customFormat="1" x14ac:dyDescent="0.3">
      <c r="A103" s="6">
        <f t="shared" si="2"/>
        <v>90</v>
      </c>
      <c r="B103" s="7" t="s">
        <v>97</v>
      </c>
      <c r="C103" s="25">
        <v>4336003772</v>
      </c>
      <c r="D103" s="7" t="s">
        <v>18</v>
      </c>
      <c r="E103" s="35">
        <v>20000000</v>
      </c>
    </row>
    <row r="104" spans="1:5" s="27" customFormat="1" x14ac:dyDescent="0.3">
      <c r="A104" s="6">
        <f t="shared" si="2"/>
        <v>91</v>
      </c>
      <c r="B104" s="3" t="s">
        <v>98</v>
      </c>
      <c r="C104" s="25">
        <v>4336003518</v>
      </c>
      <c r="D104" s="7" t="s">
        <v>7</v>
      </c>
      <c r="E104" s="35">
        <v>1000000</v>
      </c>
    </row>
    <row r="105" spans="1:5" s="27" customFormat="1" ht="26.4" x14ac:dyDescent="0.3">
      <c r="A105" s="6">
        <f t="shared" ref="A105:A133" si="5">A104+1</f>
        <v>92</v>
      </c>
      <c r="B105" s="3" t="s">
        <v>176</v>
      </c>
      <c r="C105" s="53">
        <v>433600117077</v>
      </c>
      <c r="D105" s="7" t="s">
        <v>7</v>
      </c>
      <c r="E105" s="35">
        <v>6000000</v>
      </c>
    </row>
    <row r="106" spans="1:5" s="27" customFormat="1" x14ac:dyDescent="0.3">
      <c r="A106" s="6">
        <f>A105+1</f>
        <v>93</v>
      </c>
      <c r="B106" s="3" t="s">
        <v>99</v>
      </c>
      <c r="C106" s="25">
        <v>4325000280</v>
      </c>
      <c r="D106" s="7" t="s">
        <v>7</v>
      </c>
      <c r="E106" s="35">
        <v>2000000</v>
      </c>
    </row>
    <row r="107" spans="1:5" s="27" customFormat="1" x14ac:dyDescent="0.3">
      <c r="A107" s="6">
        <f t="shared" si="5"/>
        <v>94</v>
      </c>
      <c r="B107" s="21" t="s">
        <v>100</v>
      </c>
      <c r="C107" s="25">
        <v>4325003019</v>
      </c>
      <c r="D107" s="7" t="s">
        <v>7</v>
      </c>
      <c r="E107" s="35">
        <f>11500000+7000000+13500000</f>
        <v>32000000</v>
      </c>
    </row>
    <row r="108" spans="1:5" s="27" customFormat="1" x14ac:dyDescent="0.3">
      <c r="A108" s="6">
        <f t="shared" si="5"/>
        <v>95</v>
      </c>
      <c r="B108" s="21" t="s">
        <v>100</v>
      </c>
      <c r="C108" s="25">
        <v>4325003019</v>
      </c>
      <c r="D108" s="7" t="s">
        <v>18</v>
      </c>
      <c r="E108" s="35">
        <v>10000000</v>
      </c>
    </row>
    <row r="109" spans="1:5" s="27" customFormat="1" x14ac:dyDescent="0.3">
      <c r="A109" s="6">
        <f t="shared" si="5"/>
        <v>96</v>
      </c>
      <c r="B109" s="21" t="s">
        <v>101</v>
      </c>
      <c r="C109" s="25">
        <v>4325000177</v>
      </c>
      <c r="D109" s="7" t="s">
        <v>7</v>
      </c>
      <c r="E109" s="35">
        <v>20000000</v>
      </c>
    </row>
    <row r="110" spans="1:5" s="27" customFormat="1" ht="18.600000000000001" customHeight="1" x14ac:dyDescent="0.3">
      <c r="A110" s="6">
        <f t="shared" si="5"/>
        <v>97</v>
      </c>
      <c r="B110" s="21" t="s">
        <v>169</v>
      </c>
      <c r="C110" s="25">
        <v>4325002946</v>
      </c>
      <c r="D110" s="7" t="s">
        <v>7</v>
      </c>
      <c r="E110" s="35">
        <v>60000000</v>
      </c>
    </row>
    <row r="111" spans="1:5" s="27" customFormat="1" ht="18.600000000000001" customHeight="1" x14ac:dyDescent="0.3">
      <c r="A111" s="6">
        <f t="shared" si="5"/>
        <v>98</v>
      </c>
      <c r="B111" s="21" t="s">
        <v>169</v>
      </c>
      <c r="C111" s="25">
        <v>4325002946</v>
      </c>
      <c r="D111" s="7" t="s">
        <v>18</v>
      </c>
      <c r="E111" s="35">
        <v>35000000</v>
      </c>
    </row>
    <row r="112" spans="1:5" s="27" customFormat="1" x14ac:dyDescent="0.3">
      <c r="A112" s="6">
        <f t="shared" si="5"/>
        <v>99</v>
      </c>
      <c r="B112" s="21" t="s">
        <v>102</v>
      </c>
      <c r="C112" s="25">
        <v>4325000106</v>
      </c>
      <c r="D112" s="7" t="s">
        <v>18</v>
      </c>
      <c r="E112" s="35">
        <v>30000000</v>
      </c>
    </row>
    <row r="113" spans="1:5" s="27" customFormat="1" x14ac:dyDescent="0.3">
      <c r="A113" s="6">
        <f t="shared" si="5"/>
        <v>100</v>
      </c>
      <c r="B113" s="9" t="s">
        <v>103</v>
      </c>
      <c r="C113" s="10">
        <v>4327000180</v>
      </c>
      <c r="D113" s="7" t="s">
        <v>7</v>
      </c>
      <c r="E113" s="38">
        <v>6000000</v>
      </c>
    </row>
    <row r="114" spans="1:5" s="27" customFormat="1" x14ac:dyDescent="0.3">
      <c r="A114" s="6">
        <f t="shared" si="5"/>
        <v>101</v>
      </c>
      <c r="B114" s="9" t="s">
        <v>104</v>
      </c>
      <c r="C114" s="10">
        <v>4327000302</v>
      </c>
      <c r="D114" s="7" t="s">
        <v>18</v>
      </c>
      <c r="E114" s="38">
        <v>10000000</v>
      </c>
    </row>
    <row r="115" spans="1:5" s="27" customFormat="1" x14ac:dyDescent="0.3">
      <c r="A115" s="6">
        <f t="shared" si="5"/>
        <v>102</v>
      </c>
      <c r="B115" s="9" t="s">
        <v>105</v>
      </c>
      <c r="C115" s="10">
        <v>4345315792</v>
      </c>
      <c r="D115" s="7" t="s">
        <v>7</v>
      </c>
      <c r="E115" s="38">
        <v>6000000</v>
      </c>
    </row>
    <row r="116" spans="1:5" s="27" customFormat="1" x14ac:dyDescent="0.3">
      <c r="A116" s="6">
        <f t="shared" si="5"/>
        <v>103</v>
      </c>
      <c r="B116" s="9" t="s">
        <v>106</v>
      </c>
      <c r="C116" s="22" t="s">
        <v>107</v>
      </c>
      <c r="D116" s="7" t="s">
        <v>7</v>
      </c>
      <c r="E116" s="38">
        <f>13000000+11000000</f>
        <v>24000000</v>
      </c>
    </row>
    <row r="117" spans="1:5" s="27" customFormat="1" x14ac:dyDescent="0.3">
      <c r="A117" s="6">
        <f t="shared" si="5"/>
        <v>104</v>
      </c>
      <c r="B117" s="9" t="s">
        <v>106</v>
      </c>
      <c r="C117" s="22" t="s">
        <v>107</v>
      </c>
      <c r="D117" s="7" t="s">
        <v>18</v>
      </c>
      <c r="E117" s="38">
        <v>19000000</v>
      </c>
    </row>
    <row r="118" spans="1:5" s="27" customFormat="1" x14ac:dyDescent="0.3">
      <c r="A118" s="6">
        <f t="shared" si="5"/>
        <v>105</v>
      </c>
      <c r="B118" s="3" t="s">
        <v>108</v>
      </c>
      <c r="C118" s="25">
        <v>4328002609</v>
      </c>
      <c r="D118" s="7" t="s">
        <v>7</v>
      </c>
      <c r="E118" s="35">
        <v>3000000</v>
      </c>
    </row>
    <row r="119" spans="1:5" s="27" customFormat="1" x14ac:dyDescent="0.3">
      <c r="A119" s="6">
        <f t="shared" si="5"/>
        <v>106</v>
      </c>
      <c r="B119" s="23" t="s">
        <v>109</v>
      </c>
      <c r="C119" s="24">
        <v>4329004510</v>
      </c>
      <c r="D119" s="7" t="s">
        <v>7</v>
      </c>
      <c r="E119" s="54">
        <v>25000000</v>
      </c>
    </row>
    <row r="120" spans="1:5" s="27" customFormat="1" x14ac:dyDescent="0.3">
      <c r="A120" s="6">
        <f t="shared" si="5"/>
        <v>107</v>
      </c>
      <c r="B120" s="23" t="s">
        <v>109</v>
      </c>
      <c r="C120" s="24">
        <v>4329004510</v>
      </c>
      <c r="D120" s="7" t="s">
        <v>18</v>
      </c>
      <c r="E120" s="54">
        <v>15000000</v>
      </c>
    </row>
    <row r="121" spans="1:5" s="27" customFormat="1" x14ac:dyDescent="0.3">
      <c r="A121" s="6">
        <f t="shared" si="5"/>
        <v>108</v>
      </c>
      <c r="B121" s="23" t="s">
        <v>110</v>
      </c>
      <c r="C121" s="24">
        <v>4329008459</v>
      </c>
      <c r="D121" s="23" t="s">
        <v>86</v>
      </c>
      <c r="E121" s="54">
        <v>40000000</v>
      </c>
    </row>
    <row r="122" spans="1:5" s="27" customFormat="1" x14ac:dyDescent="0.3">
      <c r="A122" s="6">
        <f t="shared" si="5"/>
        <v>109</v>
      </c>
      <c r="B122" s="23" t="s">
        <v>111</v>
      </c>
      <c r="C122" s="24">
        <v>4329001742</v>
      </c>
      <c r="D122" s="7" t="s">
        <v>7</v>
      </c>
      <c r="E122" s="54">
        <v>500000</v>
      </c>
    </row>
    <row r="123" spans="1:5" s="27" customFormat="1" x14ac:dyDescent="0.3">
      <c r="A123" s="6">
        <f t="shared" si="5"/>
        <v>110</v>
      </c>
      <c r="B123" s="23" t="s">
        <v>111</v>
      </c>
      <c r="C123" s="24">
        <v>4329001742</v>
      </c>
      <c r="D123" s="7" t="s">
        <v>18</v>
      </c>
      <c r="E123" s="54">
        <v>500000</v>
      </c>
    </row>
    <row r="124" spans="1:5" s="27" customFormat="1" x14ac:dyDescent="0.3">
      <c r="A124" s="6">
        <f t="shared" si="5"/>
        <v>111</v>
      </c>
      <c r="B124" s="23" t="s">
        <v>112</v>
      </c>
      <c r="C124" s="24">
        <v>4329000650</v>
      </c>
      <c r="D124" s="7" t="s">
        <v>7</v>
      </c>
      <c r="E124" s="54">
        <v>5000000</v>
      </c>
    </row>
    <row r="125" spans="1:5" s="27" customFormat="1" x14ac:dyDescent="0.3">
      <c r="A125" s="6">
        <f t="shared" si="5"/>
        <v>112</v>
      </c>
      <c r="B125" s="23" t="s">
        <v>113</v>
      </c>
      <c r="C125" s="24">
        <v>4329013466</v>
      </c>
      <c r="D125" s="7" t="s">
        <v>18</v>
      </c>
      <c r="E125" s="46">
        <v>32000000</v>
      </c>
    </row>
    <row r="126" spans="1:5" s="27" customFormat="1" x14ac:dyDescent="0.3">
      <c r="A126" s="6">
        <f t="shared" si="5"/>
        <v>113</v>
      </c>
      <c r="B126" s="7" t="s">
        <v>114</v>
      </c>
      <c r="C126" s="6">
        <v>4330004554</v>
      </c>
      <c r="D126" s="7" t="s">
        <v>7</v>
      </c>
      <c r="E126" s="35">
        <f>60000000+25000000</f>
        <v>85000000</v>
      </c>
    </row>
    <row r="127" spans="1:5" s="27" customFormat="1" x14ac:dyDescent="0.3">
      <c r="A127" s="6">
        <f t="shared" si="5"/>
        <v>114</v>
      </c>
      <c r="B127" s="7" t="s">
        <v>114</v>
      </c>
      <c r="C127" s="6">
        <v>4330004554</v>
      </c>
      <c r="D127" s="7" t="s">
        <v>18</v>
      </c>
      <c r="E127" s="35">
        <v>25000000</v>
      </c>
    </row>
    <row r="128" spans="1:5" s="27" customFormat="1" x14ac:dyDescent="0.3">
      <c r="A128" s="6">
        <f t="shared" si="5"/>
        <v>115</v>
      </c>
      <c r="B128" s="7" t="s">
        <v>115</v>
      </c>
      <c r="C128" s="8" t="s">
        <v>116</v>
      </c>
      <c r="D128" s="7" t="s">
        <v>18</v>
      </c>
      <c r="E128" s="35">
        <f>30000000+30000000</f>
        <v>60000000</v>
      </c>
    </row>
    <row r="129" spans="1:5" s="27" customFormat="1" x14ac:dyDescent="0.3">
      <c r="A129" s="6">
        <f t="shared" si="5"/>
        <v>116</v>
      </c>
      <c r="B129" s="7" t="s">
        <v>115</v>
      </c>
      <c r="C129" s="6">
        <v>4330005244</v>
      </c>
      <c r="D129" s="7" t="s">
        <v>7</v>
      </c>
      <c r="E129" s="35">
        <f>50000000+50000000</f>
        <v>100000000</v>
      </c>
    </row>
    <row r="130" spans="1:5" s="27" customFormat="1" x14ac:dyDescent="0.3">
      <c r="A130" s="6">
        <f t="shared" si="5"/>
        <v>117</v>
      </c>
      <c r="B130" s="7" t="s">
        <v>117</v>
      </c>
      <c r="C130" s="8" t="s">
        <v>118</v>
      </c>
      <c r="D130" s="7" t="s">
        <v>7</v>
      </c>
      <c r="E130" s="35">
        <f>20000000+10000000+10000000</f>
        <v>40000000</v>
      </c>
    </row>
    <row r="131" spans="1:5" s="27" customFormat="1" x14ac:dyDescent="0.3">
      <c r="A131" s="6">
        <f t="shared" si="5"/>
        <v>118</v>
      </c>
      <c r="B131" s="7" t="s">
        <v>119</v>
      </c>
      <c r="C131" s="6">
        <v>4330005886</v>
      </c>
      <c r="D131" s="7" t="s">
        <v>18</v>
      </c>
      <c r="E131" s="35">
        <v>8000000</v>
      </c>
    </row>
    <row r="132" spans="1:5" s="27" customFormat="1" x14ac:dyDescent="0.3">
      <c r="A132" s="6">
        <f t="shared" si="5"/>
        <v>119</v>
      </c>
      <c r="B132" s="3" t="s">
        <v>120</v>
      </c>
      <c r="C132" s="6">
        <v>4330004233</v>
      </c>
      <c r="D132" s="7" t="s">
        <v>31</v>
      </c>
      <c r="E132" s="35">
        <v>224125000</v>
      </c>
    </row>
    <row r="133" spans="1:5" s="27" customFormat="1" ht="39.6" x14ac:dyDescent="0.3">
      <c r="A133" s="6">
        <f t="shared" si="5"/>
        <v>120</v>
      </c>
      <c r="B133" s="7" t="s">
        <v>121</v>
      </c>
      <c r="C133" s="25">
        <v>4330002780</v>
      </c>
      <c r="D133" s="7" t="s">
        <v>44</v>
      </c>
      <c r="E133" s="35">
        <v>5000000</v>
      </c>
    </row>
    <row r="134" spans="1:5" s="27" customFormat="1" x14ac:dyDescent="0.3">
      <c r="A134" s="6">
        <f t="shared" ref="A134:A167" si="6">A133+1</f>
        <v>121</v>
      </c>
      <c r="B134" s="7" t="s">
        <v>122</v>
      </c>
      <c r="C134" s="25">
        <v>4330007393</v>
      </c>
      <c r="D134" s="7" t="s">
        <v>7</v>
      </c>
      <c r="E134" s="35">
        <v>10000000</v>
      </c>
    </row>
    <row r="135" spans="1:5" s="27" customFormat="1" x14ac:dyDescent="0.3">
      <c r="A135" s="6">
        <f t="shared" si="6"/>
        <v>122</v>
      </c>
      <c r="B135" s="7" t="s">
        <v>123</v>
      </c>
      <c r="C135" s="6">
        <v>4330004586</v>
      </c>
      <c r="D135" s="7" t="s">
        <v>7</v>
      </c>
      <c r="E135" s="35">
        <f>45000000+10000000</f>
        <v>55000000</v>
      </c>
    </row>
    <row r="136" spans="1:5" s="27" customFormat="1" x14ac:dyDescent="0.3">
      <c r="A136" s="6">
        <f t="shared" si="6"/>
        <v>123</v>
      </c>
      <c r="B136" s="3" t="s">
        <v>124</v>
      </c>
      <c r="C136" s="6">
        <v>4330004586</v>
      </c>
      <c r="D136" s="7" t="s">
        <v>18</v>
      </c>
      <c r="E136" s="35">
        <v>20000000</v>
      </c>
    </row>
    <row r="137" spans="1:5" s="27" customFormat="1" x14ac:dyDescent="0.3">
      <c r="A137" s="6">
        <f t="shared" si="6"/>
        <v>124</v>
      </c>
      <c r="B137" s="17" t="s">
        <v>125</v>
      </c>
      <c r="C137" s="47">
        <v>4331000577</v>
      </c>
      <c r="D137" s="17" t="s">
        <v>7</v>
      </c>
      <c r="E137" s="46">
        <v>12000000</v>
      </c>
    </row>
    <row r="138" spans="1:5" s="27" customFormat="1" x14ac:dyDescent="0.3">
      <c r="A138" s="6">
        <f t="shared" si="6"/>
        <v>125</v>
      </c>
      <c r="B138" s="17" t="s">
        <v>126</v>
      </c>
      <c r="C138" s="47">
        <v>4331002750</v>
      </c>
      <c r="D138" s="17" t="s">
        <v>7</v>
      </c>
      <c r="E138" s="46">
        <v>3500000</v>
      </c>
    </row>
    <row r="139" spans="1:5" s="27" customFormat="1" x14ac:dyDescent="0.3">
      <c r="A139" s="6">
        <f t="shared" si="6"/>
        <v>126</v>
      </c>
      <c r="B139" s="17" t="s">
        <v>127</v>
      </c>
      <c r="C139" s="47">
        <v>4331000136</v>
      </c>
      <c r="D139" s="17" t="s">
        <v>7</v>
      </c>
      <c r="E139" s="46">
        <v>6000000</v>
      </c>
    </row>
    <row r="140" spans="1:5" s="27" customFormat="1" x14ac:dyDescent="0.3">
      <c r="A140" s="6">
        <f t="shared" si="6"/>
        <v>127</v>
      </c>
      <c r="B140" s="17" t="s">
        <v>128</v>
      </c>
      <c r="C140" s="14">
        <v>4331002736</v>
      </c>
      <c r="D140" s="17" t="s">
        <v>7</v>
      </c>
      <c r="E140" s="55">
        <v>45000000</v>
      </c>
    </row>
    <row r="141" spans="1:5" s="27" customFormat="1" x14ac:dyDescent="0.3">
      <c r="A141" s="6">
        <f t="shared" si="6"/>
        <v>128</v>
      </c>
      <c r="B141" s="17" t="s">
        <v>128</v>
      </c>
      <c r="C141" s="14">
        <v>4331002736</v>
      </c>
      <c r="D141" s="17" t="s">
        <v>18</v>
      </c>
      <c r="E141" s="55">
        <v>40000000</v>
      </c>
    </row>
    <row r="142" spans="1:5" s="27" customFormat="1" x14ac:dyDescent="0.3">
      <c r="A142" s="6">
        <f t="shared" si="6"/>
        <v>129</v>
      </c>
      <c r="B142" s="7" t="s">
        <v>129</v>
      </c>
      <c r="C142" s="25">
        <v>4332002489</v>
      </c>
      <c r="D142" s="7" t="s">
        <v>7</v>
      </c>
      <c r="E142" s="35">
        <v>5000000</v>
      </c>
    </row>
    <row r="143" spans="1:5" s="27" customFormat="1" x14ac:dyDescent="0.3">
      <c r="A143" s="6">
        <f t="shared" si="6"/>
        <v>130</v>
      </c>
      <c r="B143" s="7" t="s">
        <v>130</v>
      </c>
      <c r="C143" s="25">
        <v>4332006388</v>
      </c>
      <c r="D143" s="7" t="s">
        <v>7</v>
      </c>
      <c r="E143" s="35">
        <v>3000000</v>
      </c>
    </row>
    <row r="144" spans="1:5" s="27" customFormat="1" x14ac:dyDescent="0.3">
      <c r="A144" s="6">
        <f t="shared" si="6"/>
        <v>131</v>
      </c>
      <c r="B144" s="7" t="s">
        <v>131</v>
      </c>
      <c r="C144" s="25">
        <v>4332006116</v>
      </c>
      <c r="D144" s="7" t="s">
        <v>7</v>
      </c>
      <c r="E144" s="35">
        <v>1000000</v>
      </c>
    </row>
    <row r="145" spans="1:5" s="27" customFormat="1" ht="26.4" x14ac:dyDescent="0.3">
      <c r="A145" s="6">
        <f t="shared" si="6"/>
        <v>132</v>
      </c>
      <c r="B145" s="7" t="s">
        <v>132</v>
      </c>
      <c r="C145" s="25" t="s">
        <v>133</v>
      </c>
      <c r="D145" s="7" t="s">
        <v>7</v>
      </c>
      <c r="E145" s="35">
        <v>2000000</v>
      </c>
    </row>
    <row r="146" spans="1:5" s="27" customFormat="1" x14ac:dyDescent="0.3">
      <c r="A146" s="6">
        <f t="shared" si="6"/>
        <v>133</v>
      </c>
      <c r="B146" s="26" t="s">
        <v>134</v>
      </c>
      <c r="C146" s="10">
        <v>4333002682</v>
      </c>
      <c r="D146" s="7" t="s">
        <v>7</v>
      </c>
      <c r="E146" s="38">
        <v>6000000</v>
      </c>
    </row>
    <row r="147" spans="1:5" s="27" customFormat="1" x14ac:dyDescent="0.3">
      <c r="A147" s="6">
        <f t="shared" si="6"/>
        <v>134</v>
      </c>
      <c r="B147" s="7" t="s">
        <v>135</v>
      </c>
      <c r="C147" s="6">
        <v>4333004320</v>
      </c>
      <c r="D147" s="7" t="s">
        <v>7</v>
      </c>
      <c r="E147" s="36">
        <v>20000000</v>
      </c>
    </row>
    <row r="148" spans="1:5" s="27" customFormat="1" x14ac:dyDescent="0.3">
      <c r="A148" s="6">
        <f t="shared" si="6"/>
        <v>135</v>
      </c>
      <c r="B148" s="7" t="s">
        <v>135</v>
      </c>
      <c r="C148" s="6">
        <v>4333004320</v>
      </c>
      <c r="D148" s="7" t="s">
        <v>18</v>
      </c>
      <c r="E148" s="36">
        <v>40000000</v>
      </c>
    </row>
    <row r="149" spans="1:5" s="27" customFormat="1" x14ac:dyDescent="0.3">
      <c r="A149" s="6">
        <f t="shared" si="6"/>
        <v>136</v>
      </c>
      <c r="B149" s="7" t="s">
        <v>136</v>
      </c>
      <c r="C149" s="25">
        <v>4334008630</v>
      </c>
      <c r="D149" s="7" t="s">
        <v>7</v>
      </c>
      <c r="E149" s="35">
        <v>25000000</v>
      </c>
    </row>
    <row r="150" spans="1:5" s="27" customFormat="1" x14ac:dyDescent="0.3">
      <c r="A150" s="6">
        <f t="shared" si="6"/>
        <v>137</v>
      </c>
      <c r="B150" s="7" t="s">
        <v>136</v>
      </c>
      <c r="C150" s="25">
        <v>4334008630</v>
      </c>
      <c r="D150" s="7" t="s">
        <v>18</v>
      </c>
      <c r="E150" s="35">
        <v>15000000</v>
      </c>
    </row>
    <row r="151" spans="1:5" s="27" customFormat="1" x14ac:dyDescent="0.3">
      <c r="A151" s="6">
        <f t="shared" si="6"/>
        <v>138</v>
      </c>
      <c r="B151" s="7" t="s">
        <v>137</v>
      </c>
      <c r="C151" s="25">
        <v>4334006224</v>
      </c>
      <c r="D151" s="7" t="s">
        <v>7</v>
      </c>
      <c r="E151" s="35">
        <f>60000000</f>
        <v>60000000</v>
      </c>
    </row>
    <row r="152" spans="1:5" s="27" customFormat="1" x14ac:dyDescent="0.3">
      <c r="A152" s="6">
        <f t="shared" si="6"/>
        <v>139</v>
      </c>
      <c r="B152" s="7" t="s">
        <v>137</v>
      </c>
      <c r="C152" s="25">
        <v>4334006224</v>
      </c>
      <c r="D152" s="7" t="s">
        <v>18</v>
      </c>
      <c r="E152" s="35">
        <v>10000000</v>
      </c>
    </row>
    <row r="153" spans="1:5" s="27" customFormat="1" x14ac:dyDescent="0.3">
      <c r="A153" s="6">
        <f t="shared" si="6"/>
        <v>140</v>
      </c>
      <c r="B153" s="7" t="s">
        <v>138</v>
      </c>
      <c r="C153" s="6">
        <v>4334005189</v>
      </c>
      <c r="D153" s="7" t="s">
        <v>7</v>
      </c>
      <c r="E153" s="35">
        <v>20900000</v>
      </c>
    </row>
    <row r="154" spans="1:5" s="27" customFormat="1" x14ac:dyDescent="0.3">
      <c r="A154" s="6">
        <f t="shared" si="6"/>
        <v>141</v>
      </c>
      <c r="B154" s="7" t="s">
        <v>138</v>
      </c>
      <c r="C154" s="6">
        <v>4334005189</v>
      </c>
      <c r="D154" s="7" t="s">
        <v>18</v>
      </c>
      <c r="E154" s="35">
        <v>4100000</v>
      </c>
    </row>
    <row r="155" spans="1:5" s="27" customFormat="1" x14ac:dyDescent="0.3">
      <c r="A155" s="6">
        <f t="shared" si="6"/>
        <v>142</v>
      </c>
      <c r="B155" s="7" t="s">
        <v>106</v>
      </c>
      <c r="C155" s="25">
        <v>4334007348</v>
      </c>
      <c r="D155" s="7" t="s">
        <v>7</v>
      </c>
      <c r="E155" s="35">
        <v>23000000</v>
      </c>
    </row>
    <row r="156" spans="1:5" s="27" customFormat="1" x14ac:dyDescent="0.3">
      <c r="A156" s="6">
        <f t="shared" si="6"/>
        <v>143</v>
      </c>
      <c r="B156" s="7" t="s">
        <v>106</v>
      </c>
      <c r="C156" s="25">
        <v>4334007348</v>
      </c>
      <c r="D156" s="7" t="s">
        <v>18</v>
      </c>
      <c r="E156" s="35">
        <v>12000000</v>
      </c>
    </row>
    <row r="157" spans="1:5" s="27" customFormat="1" x14ac:dyDescent="0.3">
      <c r="A157" s="6">
        <f t="shared" si="6"/>
        <v>144</v>
      </c>
      <c r="B157" s="7" t="s">
        <v>139</v>
      </c>
      <c r="C157" s="6">
        <v>4334007789</v>
      </c>
      <c r="D157" s="7" t="s">
        <v>7</v>
      </c>
      <c r="E157" s="35">
        <v>6000000</v>
      </c>
    </row>
    <row r="158" spans="1:5" s="27" customFormat="1" x14ac:dyDescent="0.3">
      <c r="A158" s="6">
        <f t="shared" si="6"/>
        <v>145</v>
      </c>
      <c r="B158" s="7" t="s">
        <v>140</v>
      </c>
      <c r="C158" s="6">
        <v>4334008408</v>
      </c>
      <c r="D158" s="7" t="s">
        <v>7</v>
      </c>
      <c r="E158" s="35">
        <v>3000000</v>
      </c>
    </row>
    <row r="159" spans="1:5" s="27" customFormat="1" x14ac:dyDescent="0.3">
      <c r="A159" s="6">
        <f t="shared" si="6"/>
        <v>146</v>
      </c>
      <c r="B159" s="7" t="s">
        <v>141</v>
      </c>
      <c r="C159" s="25">
        <v>4334001240</v>
      </c>
      <c r="D159" s="7" t="s">
        <v>7</v>
      </c>
      <c r="E159" s="35">
        <v>6000000</v>
      </c>
    </row>
    <row r="160" spans="1:5" s="27" customFormat="1" x14ac:dyDescent="0.3">
      <c r="A160" s="6">
        <f t="shared" si="6"/>
        <v>147</v>
      </c>
      <c r="B160" s="7" t="s">
        <v>142</v>
      </c>
      <c r="C160" s="6">
        <v>4334009169</v>
      </c>
      <c r="D160" s="7" t="s">
        <v>7</v>
      </c>
      <c r="E160" s="35">
        <v>2000000</v>
      </c>
    </row>
    <row r="161" spans="1:5" s="27" customFormat="1" x14ac:dyDescent="0.3">
      <c r="A161" s="6">
        <f t="shared" si="6"/>
        <v>148</v>
      </c>
      <c r="B161" s="7" t="s">
        <v>143</v>
      </c>
      <c r="C161" s="25">
        <v>4334008253</v>
      </c>
      <c r="D161" s="7" t="s">
        <v>7</v>
      </c>
      <c r="E161" s="35">
        <f>22500000+15000000</f>
        <v>37500000</v>
      </c>
    </row>
    <row r="162" spans="1:5" s="27" customFormat="1" x14ac:dyDescent="0.3">
      <c r="A162" s="6">
        <f t="shared" si="6"/>
        <v>149</v>
      </c>
      <c r="B162" s="7" t="s">
        <v>143</v>
      </c>
      <c r="C162" s="25">
        <v>4334008253</v>
      </c>
      <c r="D162" s="7" t="s">
        <v>18</v>
      </c>
      <c r="E162" s="35">
        <v>7500000</v>
      </c>
    </row>
    <row r="163" spans="1:5" s="27" customFormat="1" x14ac:dyDescent="0.3">
      <c r="A163" s="6">
        <f t="shared" si="6"/>
        <v>150</v>
      </c>
      <c r="B163" s="7" t="s">
        <v>144</v>
      </c>
      <c r="C163" s="25">
        <v>4335003716</v>
      </c>
      <c r="D163" s="7" t="s">
        <v>7</v>
      </c>
      <c r="E163" s="35">
        <v>13000000</v>
      </c>
    </row>
    <row r="164" spans="1:5" s="27" customFormat="1" x14ac:dyDescent="0.3">
      <c r="A164" s="6">
        <f t="shared" si="6"/>
        <v>151</v>
      </c>
      <c r="B164" s="7" t="s">
        <v>145</v>
      </c>
      <c r="C164" s="25">
        <v>4335000264</v>
      </c>
      <c r="D164" s="7" t="s">
        <v>7</v>
      </c>
      <c r="E164" s="35">
        <v>4000000</v>
      </c>
    </row>
    <row r="165" spans="1:5" s="27" customFormat="1" x14ac:dyDescent="0.3">
      <c r="A165" s="6">
        <f t="shared" si="6"/>
        <v>152</v>
      </c>
      <c r="B165" s="7" t="s">
        <v>146</v>
      </c>
      <c r="C165" s="25">
        <v>4334009472</v>
      </c>
      <c r="D165" s="7" t="s">
        <v>31</v>
      </c>
      <c r="E165" s="35">
        <v>80000000</v>
      </c>
    </row>
    <row r="166" spans="1:5" s="27" customFormat="1" ht="26.4" x14ac:dyDescent="0.3">
      <c r="A166" s="6">
        <f t="shared" si="6"/>
        <v>153</v>
      </c>
      <c r="B166" s="7" t="s">
        <v>170</v>
      </c>
      <c r="C166" s="41" t="s">
        <v>147</v>
      </c>
      <c r="D166" s="7" t="s">
        <v>7</v>
      </c>
      <c r="E166" s="35">
        <v>3000000</v>
      </c>
    </row>
    <row r="167" spans="1:5" s="27" customFormat="1" x14ac:dyDescent="0.3">
      <c r="A167" s="6">
        <f t="shared" si="6"/>
        <v>154</v>
      </c>
      <c r="B167" s="7" t="s">
        <v>148</v>
      </c>
      <c r="C167" s="6">
        <v>4335003603</v>
      </c>
      <c r="D167" s="7" t="s">
        <v>7</v>
      </c>
      <c r="E167" s="35">
        <f>20000000+15000000+15000000</f>
        <v>50000000</v>
      </c>
    </row>
    <row r="168" spans="1:5" s="27" customFormat="1" x14ac:dyDescent="0.3">
      <c r="A168" s="6">
        <f t="shared" ref="A168:A194" si="7">A167+1</f>
        <v>155</v>
      </c>
      <c r="B168" s="7" t="s">
        <v>148</v>
      </c>
      <c r="C168" s="6">
        <v>4335003603</v>
      </c>
      <c r="D168" s="7" t="s">
        <v>18</v>
      </c>
      <c r="E168" s="35">
        <v>50000000</v>
      </c>
    </row>
    <row r="169" spans="1:5" s="27" customFormat="1" x14ac:dyDescent="0.3">
      <c r="A169" s="6">
        <f t="shared" si="7"/>
        <v>156</v>
      </c>
      <c r="B169" s="15" t="s">
        <v>149</v>
      </c>
      <c r="C169" s="16">
        <v>4335000296</v>
      </c>
      <c r="D169" s="7" t="s">
        <v>7</v>
      </c>
      <c r="E169" s="35">
        <v>2000000</v>
      </c>
    </row>
    <row r="170" spans="1:5" s="27" customFormat="1" ht="44.4" customHeight="1" x14ac:dyDescent="0.3">
      <c r="A170" s="6">
        <f t="shared" si="7"/>
        <v>157</v>
      </c>
      <c r="B170" s="7" t="s">
        <v>150</v>
      </c>
      <c r="C170" s="6">
        <v>4335004188</v>
      </c>
      <c r="D170" s="7" t="s">
        <v>44</v>
      </c>
      <c r="E170" s="35">
        <v>5000000</v>
      </c>
    </row>
    <row r="171" spans="1:5" s="27" customFormat="1" x14ac:dyDescent="0.3">
      <c r="A171" s="6">
        <f t="shared" si="7"/>
        <v>158</v>
      </c>
      <c r="B171" s="7" t="s">
        <v>151</v>
      </c>
      <c r="C171" s="6">
        <v>4337004634</v>
      </c>
      <c r="D171" s="7" t="s">
        <v>7</v>
      </c>
      <c r="E171" s="36">
        <v>6000000</v>
      </c>
    </row>
    <row r="172" spans="1:5" s="27" customFormat="1" x14ac:dyDescent="0.3">
      <c r="A172" s="6">
        <f>A171+1</f>
        <v>159</v>
      </c>
      <c r="B172" s="7" t="s">
        <v>152</v>
      </c>
      <c r="C172" s="6">
        <v>4337004803</v>
      </c>
      <c r="D172" s="7" t="s">
        <v>18</v>
      </c>
      <c r="E172" s="36">
        <v>2000000</v>
      </c>
    </row>
    <row r="173" spans="1:5" s="27" customFormat="1" x14ac:dyDescent="0.3">
      <c r="A173" s="6">
        <f t="shared" si="7"/>
        <v>160</v>
      </c>
      <c r="B173" s="7" t="s">
        <v>153</v>
      </c>
      <c r="C173" s="8" t="s">
        <v>154</v>
      </c>
      <c r="D173" s="7" t="s">
        <v>7</v>
      </c>
      <c r="E173" s="36">
        <v>1500000</v>
      </c>
    </row>
    <row r="174" spans="1:5" s="27" customFormat="1" x14ac:dyDescent="0.3">
      <c r="A174" s="6">
        <f t="shared" si="7"/>
        <v>161</v>
      </c>
      <c r="B174" s="7" t="s">
        <v>153</v>
      </c>
      <c r="C174" s="8" t="s">
        <v>154</v>
      </c>
      <c r="D174" s="7" t="s">
        <v>18</v>
      </c>
      <c r="E174" s="36">
        <v>1000000</v>
      </c>
    </row>
    <row r="175" spans="1:5" s="27" customFormat="1" ht="39.6" customHeight="1" x14ac:dyDescent="0.3">
      <c r="A175" s="6">
        <f t="shared" si="7"/>
        <v>162</v>
      </c>
      <c r="B175" s="7" t="s">
        <v>155</v>
      </c>
      <c r="C175" s="6">
        <v>4337004553</v>
      </c>
      <c r="D175" s="7" t="s">
        <v>44</v>
      </c>
      <c r="E175" s="36">
        <v>1000000</v>
      </c>
    </row>
    <row r="176" spans="1:5" s="27" customFormat="1" x14ac:dyDescent="0.3">
      <c r="A176" s="6">
        <f>A175+1</f>
        <v>163</v>
      </c>
      <c r="B176" s="11" t="s">
        <v>156</v>
      </c>
      <c r="C176" s="12">
        <v>4338007740</v>
      </c>
      <c r="D176" s="7" t="s">
        <v>18</v>
      </c>
      <c r="E176" s="46">
        <v>40000000</v>
      </c>
    </row>
    <row r="177" spans="1:5" s="27" customFormat="1" x14ac:dyDescent="0.3">
      <c r="A177" s="6">
        <f>A176+1</f>
        <v>164</v>
      </c>
      <c r="B177" s="11" t="s">
        <v>157</v>
      </c>
      <c r="C177" s="12">
        <v>4338009674</v>
      </c>
      <c r="D177" s="7" t="s">
        <v>7</v>
      </c>
      <c r="E177" s="46">
        <v>4000000</v>
      </c>
    </row>
    <row r="178" spans="1:5" s="27" customFormat="1" ht="26.4" x14ac:dyDescent="0.3">
      <c r="A178" s="6">
        <f>A177+1</f>
        <v>165</v>
      </c>
      <c r="B178" s="7" t="s">
        <v>178</v>
      </c>
      <c r="C178" s="53" t="s">
        <v>158</v>
      </c>
      <c r="D178" s="7" t="s">
        <v>7</v>
      </c>
      <c r="E178" s="35">
        <v>2000000</v>
      </c>
    </row>
    <row r="179" spans="1:5" s="27" customFormat="1" ht="26.4" x14ac:dyDescent="0.3">
      <c r="A179" s="6">
        <f>A178+1</f>
        <v>166</v>
      </c>
      <c r="B179" s="7" t="s">
        <v>177</v>
      </c>
      <c r="C179" s="53">
        <v>433901050926</v>
      </c>
      <c r="D179" s="7" t="s">
        <v>7</v>
      </c>
      <c r="E179" s="35">
        <v>5000000</v>
      </c>
    </row>
    <row r="180" spans="1:5" s="27" customFormat="1" ht="26.4" x14ac:dyDescent="0.3">
      <c r="A180" s="6">
        <f t="shared" si="7"/>
        <v>167</v>
      </c>
      <c r="B180" s="7" t="s">
        <v>179</v>
      </c>
      <c r="C180" s="25">
        <v>4339001195</v>
      </c>
      <c r="D180" s="7" t="s">
        <v>7</v>
      </c>
      <c r="E180" s="35">
        <v>2000000</v>
      </c>
    </row>
    <row r="181" spans="1:5" s="27" customFormat="1" ht="26.4" x14ac:dyDescent="0.3">
      <c r="A181" s="6">
        <f t="shared" si="7"/>
        <v>168</v>
      </c>
      <c r="B181" s="7" t="s">
        <v>180</v>
      </c>
      <c r="C181" s="53">
        <v>433901465328</v>
      </c>
      <c r="D181" s="7" t="s">
        <v>7</v>
      </c>
      <c r="E181" s="35">
        <v>10000000</v>
      </c>
    </row>
    <row r="182" spans="1:5" s="27" customFormat="1" ht="39.6" x14ac:dyDescent="0.3">
      <c r="A182" s="6">
        <f t="shared" si="7"/>
        <v>169</v>
      </c>
      <c r="B182" s="7" t="s">
        <v>159</v>
      </c>
      <c r="C182" s="25">
        <v>4339008088</v>
      </c>
      <c r="D182" s="7" t="s">
        <v>44</v>
      </c>
      <c r="E182" s="35">
        <v>2000000</v>
      </c>
    </row>
    <row r="183" spans="1:5" s="27" customFormat="1" ht="39.6" x14ac:dyDescent="0.3">
      <c r="A183" s="6">
        <f t="shared" si="7"/>
        <v>170</v>
      </c>
      <c r="B183" s="7" t="s">
        <v>160</v>
      </c>
      <c r="C183" s="25">
        <v>4339005312</v>
      </c>
      <c r="D183" s="7" t="s">
        <v>44</v>
      </c>
      <c r="E183" s="35">
        <v>3000000</v>
      </c>
    </row>
    <row r="184" spans="1:5" s="27" customFormat="1" x14ac:dyDescent="0.3">
      <c r="A184" s="6">
        <f t="shared" si="7"/>
        <v>171</v>
      </c>
      <c r="B184" s="7" t="s">
        <v>161</v>
      </c>
      <c r="C184" s="25">
        <v>4339010224</v>
      </c>
      <c r="D184" s="7" t="s">
        <v>31</v>
      </c>
      <c r="E184" s="35">
        <v>10000000</v>
      </c>
    </row>
    <row r="185" spans="1:5" s="27" customFormat="1" ht="39.6" x14ac:dyDescent="0.3">
      <c r="A185" s="6">
        <f t="shared" si="7"/>
        <v>172</v>
      </c>
      <c r="B185" s="7" t="s">
        <v>181</v>
      </c>
      <c r="C185" s="53">
        <v>433903338854</v>
      </c>
      <c r="D185" s="7" t="s">
        <v>44</v>
      </c>
      <c r="E185" s="35">
        <v>3000000</v>
      </c>
    </row>
    <row r="186" spans="1:5" s="27" customFormat="1" x14ac:dyDescent="0.3">
      <c r="A186" s="6">
        <f t="shared" si="7"/>
        <v>173</v>
      </c>
      <c r="B186" s="7" t="s">
        <v>162</v>
      </c>
      <c r="C186" s="25">
        <v>4339008031</v>
      </c>
      <c r="D186" s="7" t="s">
        <v>7</v>
      </c>
      <c r="E186" s="35">
        <v>3000000</v>
      </c>
    </row>
    <row r="187" spans="1:5" s="27" customFormat="1" ht="39.6" x14ac:dyDescent="0.3">
      <c r="A187" s="6">
        <f>A186+1</f>
        <v>174</v>
      </c>
      <c r="B187" s="7" t="s">
        <v>163</v>
      </c>
      <c r="C187" s="25">
        <v>4349007051</v>
      </c>
      <c r="D187" s="7" t="s">
        <v>44</v>
      </c>
      <c r="E187" s="35">
        <v>150000000</v>
      </c>
    </row>
    <row r="188" spans="1:5" s="27" customFormat="1" x14ac:dyDescent="0.3">
      <c r="A188" s="6">
        <f>A187+1</f>
        <v>175</v>
      </c>
      <c r="B188" s="7" t="s">
        <v>164</v>
      </c>
      <c r="C188" s="25">
        <v>4346000273</v>
      </c>
      <c r="D188" s="7" t="s">
        <v>86</v>
      </c>
      <c r="E188" s="35">
        <v>1000000000</v>
      </c>
    </row>
    <row r="189" spans="1:5" s="27" customFormat="1" x14ac:dyDescent="0.3">
      <c r="A189" s="6">
        <f>A188+1</f>
        <v>176</v>
      </c>
      <c r="B189" s="7" t="s">
        <v>165</v>
      </c>
      <c r="C189" s="25">
        <v>5256182292</v>
      </c>
      <c r="D189" s="7" t="s">
        <v>31</v>
      </c>
      <c r="E189" s="35">
        <f>238000000+478000000+239000000</f>
        <v>955000000</v>
      </c>
    </row>
    <row r="190" spans="1:5" s="27" customFormat="1" x14ac:dyDescent="0.3">
      <c r="A190" s="6">
        <f t="shared" si="7"/>
        <v>177</v>
      </c>
      <c r="B190" s="7" t="s">
        <v>165</v>
      </c>
      <c r="C190" s="25">
        <v>5256182292</v>
      </c>
      <c r="D190" s="7" t="s">
        <v>7</v>
      </c>
      <c r="E190" s="35">
        <v>45000000</v>
      </c>
    </row>
    <row r="191" spans="1:5" s="27" customFormat="1" ht="26.4" x14ac:dyDescent="0.3">
      <c r="A191" s="6">
        <f t="shared" si="7"/>
        <v>178</v>
      </c>
      <c r="B191" s="7" t="s">
        <v>166</v>
      </c>
      <c r="C191" s="25">
        <v>4347004464</v>
      </c>
      <c r="D191" s="7" t="s">
        <v>18</v>
      </c>
      <c r="E191" s="35">
        <f>110000000+220000000+110000000</f>
        <v>440000000</v>
      </c>
    </row>
    <row r="192" spans="1:5" s="27" customFormat="1" ht="26.4" x14ac:dyDescent="0.3">
      <c r="A192" s="6">
        <f t="shared" si="7"/>
        <v>179</v>
      </c>
      <c r="B192" s="7" t="s">
        <v>166</v>
      </c>
      <c r="C192" s="25">
        <v>4347004464</v>
      </c>
      <c r="D192" s="7" t="s">
        <v>7</v>
      </c>
      <c r="E192" s="35">
        <f>140000000+120000000+100000000</f>
        <v>360000000</v>
      </c>
    </row>
    <row r="193" spans="1:5" s="27" customFormat="1" ht="32.4" customHeight="1" x14ac:dyDescent="0.3">
      <c r="A193" s="6">
        <f t="shared" si="7"/>
        <v>180</v>
      </c>
      <c r="B193" s="7" t="s">
        <v>167</v>
      </c>
      <c r="C193" s="25">
        <v>4345000295</v>
      </c>
      <c r="D193" s="7" t="s">
        <v>18</v>
      </c>
      <c r="E193" s="35">
        <v>180000000</v>
      </c>
    </row>
    <row r="194" spans="1:5" s="27" customFormat="1" ht="22.8" customHeight="1" x14ac:dyDescent="0.3">
      <c r="A194" s="6">
        <f t="shared" si="7"/>
        <v>181</v>
      </c>
      <c r="B194" s="7" t="s">
        <v>168</v>
      </c>
      <c r="C194" s="25">
        <v>4348000230</v>
      </c>
      <c r="D194" s="7" t="s">
        <v>7</v>
      </c>
      <c r="E194" s="35">
        <v>23000000</v>
      </c>
    </row>
    <row r="195" spans="1:5" s="4" customFormat="1" ht="17.399999999999999" customHeight="1" x14ac:dyDescent="0.3">
      <c r="A195" s="5"/>
      <c r="C195" s="5"/>
      <c r="E195" s="29"/>
    </row>
    <row r="196" spans="1:5" s="4" customFormat="1" ht="17.399999999999999" customHeight="1" x14ac:dyDescent="0.3">
      <c r="A196" s="5"/>
      <c r="C196" s="5"/>
      <c r="E196" s="30"/>
    </row>
    <row r="197" spans="1:5" s="4" customFormat="1" ht="17.399999999999999" customHeight="1" x14ac:dyDescent="0.3">
      <c r="A197" s="5"/>
      <c r="C197" s="5"/>
      <c r="E197" s="30"/>
    </row>
    <row r="198" spans="1:5" s="4" customFormat="1" ht="17.399999999999999" customHeight="1" x14ac:dyDescent="0.3">
      <c r="A198" s="5"/>
      <c r="C198" s="5"/>
      <c r="E198" s="30"/>
    </row>
    <row r="199" spans="1:5" s="4" customFormat="1" ht="20.399999999999999" customHeight="1" x14ac:dyDescent="0.3">
      <c r="A199" s="5"/>
      <c r="C199" s="5"/>
      <c r="E199" s="30"/>
    </row>
    <row r="200" spans="1:5" s="4" customFormat="1" ht="20.399999999999999" customHeight="1" x14ac:dyDescent="0.3">
      <c r="A200" s="5"/>
      <c r="C200" s="5"/>
      <c r="E200" s="30"/>
    </row>
    <row r="201" spans="1:5" s="4" customFormat="1" ht="20.399999999999999" customHeight="1" x14ac:dyDescent="0.3">
      <c r="A201" s="5"/>
      <c r="C201" s="5"/>
      <c r="E201" s="30"/>
    </row>
    <row r="202" spans="1:5" s="4" customFormat="1" x14ac:dyDescent="0.3">
      <c r="A202" s="5"/>
      <c r="C202" s="5"/>
      <c r="E202" s="30"/>
    </row>
    <row r="203" spans="1:5" s="4" customFormat="1" x14ac:dyDescent="0.3">
      <c r="A203" s="5"/>
      <c r="C203" s="5"/>
      <c r="E203" s="29"/>
    </row>
    <row r="204" spans="1:5" s="4" customFormat="1" x14ac:dyDescent="0.3">
      <c r="A204" s="5"/>
      <c r="C204" s="5"/>
      <c r="E204" s="31"/>
    </row>
    <row r="205" spans="1:5" s="4" customFormat="1" x14ac:dyDescent="0.3">
      <c r="A205" s="5"/>
      <c r="C205" s="5"/>
      <c r="E205" s="31"/>
    </row>
    <row r="206" spans="1:5" s="4" customFormat="1" x14ac:dyDescent="0.3">
      <c r="A206" s="5"/>
      <c r="C206" s="5"/>
      <c r="E206" s="31"/>
    </row>
    <row r="207" spans="1:5" s="4" customFormat="1" x14ac:dyDescent="0.3">
      <c r="A207" s="5"/>
      <c r="C207" s="5"/>
      <c r="E207" s="31"/>
    </row>
    <row r="208" spans="1:5" s="4" customFormat="1" x14ac:dyDescent="0.3">
      <c r="A208" s="5"/>
      <c r="C208" s="5"/>
      <c r="E208" s="31"/>
    </row>
    <row r="209" spans="1:5" s="4" customFormat="1" x14ac:dyDescent="0.3">
      <c r="A209" s="5"/>
      <c r="C209" s="5"/>
      <c r="E209" s="31"/>
    </row>
    <row r="210" spans="1:5" s="4" customFormat="1" x14ac:dyDescent="0.3">
      <c r="A210" s="5"/>
      <c r="C210" s="5"/>
      <c r="E210" s="31"/>
    </row>
    <row r="211" spans="1:5" s="4" customFormat="1" x14ac:dyDescent="0.3">
      <c r="A211" s="5"/>
      <c r="C211" s="5"/>
      <c r="E211" s="31"/>
    </row>
    <row r="212" spans="1:5" s="4" customFormat="1" x14ac:dyDescent="0.3">
      <c r="A212" s="5"/>
      <c r="C212" s="5"/>
      <c r="E212" s="31"/>
    </row>
    <row r="213" spans="1:5" s="4" customFormat="1" x14ac:dyDescent="0.3">
      <c r="A213" s="5"/>
      <c r="C213" s="5"/>
      <c r="E213" s="31"/>
    </row>
    <row r="214" spans="1:5" s="4" customFormat="1" x14ac:dyDescent="0.3">
      <c r="A214" s="5"/>
      <c r="C214" s="5"/>
      <c r="E214" s="31"/>
    </row>
    <row r="215" spans="1:5" s="4" customFormat="1" x14ac:dyDescent="0.3">
      <c r="A215" s="5"/>
      <c r="C215" s="5"/>
      <c r="E215" s="31"/>
    </row>
    <row r="216" spans="1:5" s="4" customFormat="1" x14ac:dyDescent="0.3">
      <c r="A216" s="5"/>
      <c r="C216" s="5"/>
      <c r="E216" s="31"/>
    </row>
    <row r="217" spans="1:5" s="4" customFormat="1" x14ac:dyDescent="0.3">
      <c r="A217" s="5"/>
      <c r="C217" s="5"/>
      <c r="E217" s="31"/>
    </row>
    <row r="218" spans="1:5" s="4" customFormat="1" x14ac:dyDescent="0.3">
      <c r="A218" s="5"/>
      <c r="C218" s="5"/>
      <c r="E218" s="31"/>
    </row>
    <row r="219" spans="1:5" s="4" customFormat="1" x14ac:dyDescent="0.3">
      <c r="A219" s="5"/>
      <c r="C219" s="5"/>
      <c r="E219" s="31"/>
    </row>
    <row r="220" spans="1:5" s="4" customFormat="1" x14ac:dyDescent="0.3">
      <c r="A220" s="5"/>
      <c r="C220" s="5"/>
      <c r="E220" s="31"/>
    </row>
    <row r="221" spans="1:5" s="4" customFormat="1" x14ac:dyDescent="0.3">
      <c r="A221" s="5"/>
      <c r="C221" s="5"/>
      <c r="E221" s="31"/>
    </row>
    <row r="222" spans="1:5" s="4" customFormat="1" x14ac:dyDescent="0.3">
      <c r="A222" s="5"/>
      <c r="C222" s="5"/>
      <c r="E222" s="31"/>
    </row>
    <row r="223" spans="1:5" s="4" customFormat="1" x14ac:dyDescent="0.3">
      <c r="A223" s="5"/>
      <c r="C223" s="5"/>
      <c r="E223" s="31"/>
    </row>
    <row r="224" spans="1:5" s="4" customFormat="1" x14ac:dyDescent="0.3">
      <c r="A224" s="5"/>
      <c r="C224" s="5"/>
      <c r="E224" s="31"/>
    </row>
    <row r="225" spans="1:5" s="4" customFormat="1" x14ac:dyDescent="0.3">
      <c r="A225" s="5"/>
      <c r="C225" s="5"/>
      <c r="E225" s="31"/>
    </row>
    <row r="226" spans="1:5" s="4" customFormat="1" x14ac:dyDescent="0.3">
      <c r="A226" s="5"/>
      <c r="C226" s="5"/>
      <c r="E226" s="31"/>
    </row>
    <row r="227" spans="1:5" s="4" customFormat="1" x14ac:dyDescent="0.3">
      <c r="A227" s="5"/>
      <c r="C227" s="5"/>
      <c r="E227" s="31"/>
    </row>
    <row r="228" spans="1:5" s="4" customFormat="1" x14ac:dyDescent="0.3">
      <c r="A228" s="5"/>
      <c r="C228" s="5"/>
      <c r="E228" s="31"/>
    </row>
    <row r="229" spans="1:5" s="4" customFormat="1" x14ac:dyDescent="0.3">
      <c r="A229" s="5"/>
      <c r="C229" s="5"/>
      <c r="E229" s="31"/>
    </row>
    <row r="230" spans="1:5" s="4" customFormat="1" x14ac:dyDescent="0.3">
      <c r="A230" s="5"/>
      <c r="C230" s="5"/>
      <c r="E230" s="31"/>
    </row>
    <row r="231" spans="1:5" s="4" customFormat="1" x14ac:dyDescent="0.3">
      <c r="A231" s="5"/>
      <c r="C231" s="5"/>
      <c r="E231" s="31"/>
    </row>
    <row r="232" spans="1:5" s="4" customFormat="1" x14ac:dyDescent="0.3">
      <c r="A232" s="5"/>
      <c r="C232" s="5"/>
      <c r="E232" s="31"/>
    </row>
    <row r="233" spans="1:5" s="4" customFormat="1" x14ac:dyDescent="0.3">
      <c r="A233" s="5"/>
      <c r="C233" s="5"/>
      <c r="E233" s="31"/>
    </row>
    <row r="234" spans="1:5" s="4" customFormat="1" x14ac:dyDescent="0.3">
      <c r="A234" s="5"/>
      <c r="C234" s="5"/>
      <c r="E234" s="31"/>
    </row>
    <row r="235" spans="1:5" s="4" customFormat="1" x14ac:dyDescent="0.3">
      <c r="A235" s="5"/>
      <c r="C235" s="5"/>
      <c r="E235" s="31"/>
    </row>
    <row r="236" spans="1:5" s="4" customFormat="1" x14ac:dyDescent="0.3">
      <c r="A236" s="5"/>
      <c r="C236" s="5"/>
      <c r="E236" s="31"/>
    </row>
    <row r="237" spans="1:5" s="4" customFormat="1" x14ac:dyDescent="0.3">
      <c r="A237" s="5"/>
      <c r="C237" s="5"/>
      <c r="E237" s="31"/>
    </row>
    <row r="238" spans="1:5" s="4" customFormat="1" x14ac:dyDescent="0.3">
      <c r="A238" s="5"/>
      <c r="C238" s="5"/>
      <c r="E238" s="31"/>
    </row>
    <row r="239" spans="1:5" s="4" customFormat="1" x14ac:dyDescent="0.3">
      <c r="A239" s="5"/>
      <c r="C239" s="5"/>
      <c r="E239" s="31"/>
    </row>
    <row r="240" spans="1:5" s="4" customFormat="1" x14ac:dyDescent="0.3">
      <c r="A240" s="5"/>
      <c r="C240" s="5"/>
      <c r="E240" s="31"/>
    </row>
    <row r="241" spans="1:5" s="4" customFormat="1" x14ac:dyDescent="0.3">
      <c r="A241" s="5"/>
      <c r="C241" s="5"/>
      <c r="E241" s="31"/>
    </row>
    <row r="242" spans="1:5" s="4" customFormat="1" x14ac:dyDescent="0.3">
      <c r="A242" s="5"/>
      <c r="C242" s="5"/>
      <c r="E242" s="31"/>
    </row>
    <row r="243" spans="1:5" s="4" customFormat="1" x14ac:dyDescent="0.3">
      <c r="A243" s="5"/>
      <c r="C243" s="5"/>
      <c r="E243" s="31"/>
    </row>
    <row r="244" spans="1:5" s="4" customFormat="1" x14ac:dyDescent="0.3">
      <c r="A244" s="5"/>
      <c r="C244" s="5"/>
      <c r="E244" s="31"/>
    </row>
    <row r="245" spans="1:5" s="4" customFormat="1" x14ac:dyDescent="0.3">
      <c r="A245" s="5"/>
      <c r="C245" s="5"/>
      <c r="E245" s="31"/>
    </row>
    <row r="246" spans="1:5" s="4" customFormat="1" x14ac:dyDescent="0.3">
      <c r="A246" s="5"/>
      <c r="C246" s="5"/>
      <c r="E246" s="31"/>
    </row>
    <row r="247" spans="1:5" s="4" customFormat="1" x14ac:dyDescent="0.3">
      <c r="A247" s="5"/>
      <c r="C247" s="5"/>
      <c r="E247" s="31"/>
    </row>
    <row r="248" spans="1:5" s="4" customFormat="1" x14ac:dyDescent="0.3">
      <c r="A248" s="5"/>
      <c r="C248" s="5"/>
      <c r="E248" s="31"/>
    </row>
    <row r="249" spans="1:5" s="4" customFormat="1" x14ac:dyDescent="0.3">
      <c r="A249" s="5"/>
      <c r="C249" s="5"/>
      <c r="E249" s="31"/>
    </row>
    <row r="250" spans="1:5" s="4" customFormat="1" x14ac:dyDescent="0.3">
      <c r="A250" s="5"/>
      <c r="C250" s="5"/>
      <c r="E250" s="31"/>
    </row>
    <row r="251" spans="1:5" s="4" customFormat="1" x14ac:dyDescent="0.3">
      <c r="A251" s="5"/>
      <c r="C251" s="5"/>
      <c r="E251" s="31"/>
    </row>
    <row r="252" spans="1:5" s="4" customFormat="1" x14ac:dyDescent="0.3">
      <c r="A252" s="5"/>
      <c r="C252" s="5"/>
      <c r="E252" s="31"/>
    </row>
    <row r="253" spans="1:5" s="4" customFormat="1" x14ac:dyDescent="0.3">
      <c r="A253" s="5"/>
      <c r="C253" s="5"/>
      <c r="E253" s="31"/>
    </row>
    <row r="254" spans="1:5" s="4" customFormat="1" x14ac:dyDescent="0.3">
      <c r="A254" s="5"/>
      <c r="C254" s="5"/>
      <c r="E254" s="31"/>
    </row>
    <row r="255" spans="1:5" s="4" customFormat="1" x14ac:dyDescent="0.3">
      <c r="A255" s="5"/>
      <c r="C255" s="5"/>
      <c r="E255" s="31"/>
    </row>
    <row r="256" spans="1:5" s="4" customFormat="1" x14ac:dyDescent="0.3">
      <c r="A256" s="5"/>
      <c r="C256" s="5"/>
      <c r="E256" s="31"/>
    </row>
  </sheetData>
  <mergeCells count="6">
    <mergeCell ref="A1:E1"/>
    <mergeCell ref="A4:A11"/>
    <mergeCell ref="B4:B11"/>
    <mergeCell ref="C4:C11"/>
    <mergeCell ref="D4:D11"/>
    <mergeCell ref="E4:E11"/>
  </mergeCells>
  <dataValidations count="4">
    <dataValidation type="list" allowBlank="1" showErrorMessage="1" sqref="D50">
      <formula1>"да,нет"</formula1>
      <formula2>0</formula2>
    </dataValidation>
    <dataValidation type="list" allowBlank="1" showErrorMessage="1" sqref="D68 D51:D58 D137:D141">
      <formula1>"(01.10) Растениеводство,(01.20) Животноводство,(01.20п) Птицеводство,(01.30) Переработка продукции растениеводства и животноводства,(01.40) Молочное скотоводство"</formula1>
      <formula2>0</formula2>
    </dataValidation>
    <dataValidation type="list" allowBlank="1" showInputMessage="1" showErrorMessage="1" sqref="D111 D14:D31 D59:D67 D69:D105 D113:D120 D122:D136 D142:D194">
      <formula1>"(01.10) Растениеводство, (01.20) Животноводство, (01.20п) Птицеводство, (01.30) Переработка продукции растениеводства и животноводства, (01.40) Молочное скотоводство"</formula1>
    </dataValidation>
    <dataValidation type="list" allowBlank="1" showInputMessage="1" showErrorMessage="1" sqref="D38:D39 D42 D32:D34 D44:D49">
      <formula1>Организации</formula1>
    </dataValidation>
  </dataValidations>
  <pageMargins left="0.9055118110236221" right="0.51181102362204722" top="0.74803149606299213" bottom="0.5511811023622047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WIIN0703</dc:creator>
  <cp:lastModifiedBy>WIIN0703</cp:lastModifiedBy>
  <cp:lastPrinted>2022-01-19T07:22:20Z</cp:lastPrinted>
  <dcterms:created xsi:type="dcterms:W3CDTF">2022-01-17T07:54:04Z</dcterms:created>
  <dcterms:modified xsi:type="dcterms:W3CDTF">2022-01-19T07:22:56Z</dcterms:modified>
</cp:coreProperties>
</file>